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francis\Desktop\ESRD Hospitalizations Task\Resources\Missed and Shortened Tx Audit Tool\"/>
    </mc:Choice>
  </mc:AlternateContent>
  <xr:revisionPtr revIDLastSave="0" documentId="8_{A6BF6280-5EC7-43ED-81E9-710EE0A51A8E}" xr6:coauthVersionLast="47" xr6:coauthVersionMax="47" xr10:uidLastSave="{00000000-0000-0000-0000-000000000000}"/>
  <bookViews>
    <workbookView xWindow="-120" yWindow="-120" windowWidth="29040" windowHeight="15720" tabRatio="821" xr2:uid="{F1C0AA8D-52B8-4504-BAE7-7412C1413679}"/>
  </bookViews>
  <sheets>
    <sheet name="Directions" sheetId="17" r:id="rId1"/>
    <sheet name="January " sheetId="4" r:id="rId2"/>
    <sheet name="February" sheetId="31" r:id="rId3"/>
    <sheet name="March" sheetId="32" r:id="rId4"/>
    <sheet name="April" sheetId="33" r:id="rId5"/>
    <sheet name="May" sheetId="34" r:id="rId6"/>
    <sheet name="June" sheetId="35" r:id="rId7"/>
    <sheet name="July" sheetId="36" r:id="rId8"/>
    <sheet name="August" sheetId="37" r:id="rId9"/>
    <sheet name="September" sheetId="38" r:id="rId10"/>
    <sheet name="October" sheetId="39" r:id="rId11"/>
    <sheet name="November" sheetId="40" r:id="rId12"/>
    <sheet name="December" sheetId="41" r:id="rId13"/>
    <sheet name="YTD Missed Tx" sheetId="15" r:id="rId14"/>
    <sheet name="YTD Shortened Tx" sheetId="16"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 i="36" l="1"/>
  <c r="V3" i="41"/>
  <c r="V3" i="40"/>
  <c r="V3" i="39"/>
  <c r="V3" i="38"/>
  <c r="V3" i="37"/>
  <c r="V3" i="35"/>
  <c r="V3" i="34"/>
  <c r="V3" i="33"/>
  <c r="V3" i="32"/>
  <c r="V4" i="31"/>
  <c r="V3" i="31"/>
  <c r="V5" i="31"/>
  <c r="V3" i="4"/>
  <c r="F28" i="16"/>
  <c r="F27" i="16"/>
  <c r="F26" i="16"/>
  <c r="F12" i="16"/>
  <c r="F29" i="15"/>
  <c r="F27" i="15"/>
  <c r="F26" i="15"/>
  <c r="F25" i="15"/>
  <c r="F24" i="15"/>
  <c r="F23" i="15"/>
  <c r="F22" i="15"/>
  <c r="F21" i="15"/>
  <c r="F13" i="15"/>
  <c r="F12" i="15"/>
  <c r="F11" i="15"/>
  <c r="F10" i="15"/>
  <c r="F9" i="15"/>
  <c r="F8" i="15"/>
  <c r="F7" i="15"/>
  <c r="F6" i="15"/>
  <c r="F5" i="15"/>
  <c r="L22" i="41"/>
  <c r="L23" i="41" s="1"/>
  <c r="F30" i="15" s="1"/>
  <c r="L21" i="41"/>
  <c r="L16" i="41"/>
  <c r="L17" i="41" s="1"/>
  <c r="F14" i="15" s="1"/>
  <c r="L15" i="41"/>
  <c r="V11" i="41"/>
  <c r="F32" i="16" s="1"/>
  <c r="L10" i="41"/>
  <c r="L11" i="41" s="1"/>
  <c r="V9" i="41"/>
  <c r="L9" i="41"/>
  <c r="V4" i="41"/>
  <c r="L4" i="41"/>
  <c r="L5" i="41" s="1"/>
  <c r="L3" i="41"/>
  <c r="L22" i="40"/>
  <c r="L23" i="40" s="1"/>
  <c r="L21" i="40"/>
  <c r="L17" i="40"/>
  <c r="L16" i="40"/>
  <c r="L15" i="40"/>
  <c r="V11" i="40"/>
  <c r="F31" i="16" s="1"/>
  <c r="L10" i="40"/>
  <c r="L11" i="40" s="1"/>
  <c r="V9" i="40"/>
  <c r="L9" i="40"/>
  <c r="V4" i="40"/>
  <c r="V5" i="40" s="1"/>
  <c r="F15" i="16" s="1"/>
  <c r="L4" i="40"/>
  <c r="L5" i="40" s="1"/>
  <c r="L3" i="40"/>
  <c r="L22" i="39"/>
  <c r="L23" i="39" s="1"/>
  <c r="F28" i="15" s="1"/>
  <c r="L21" i="39"/>
  <c r="L16" i="39"/>
  <c r="L17" i="39" s="1"/>
  <c r="L15" i="39"/>
  <c r="V11" i="39"/>
  <c r="F30" i="16" s="1"/>
  <c r="L10" i="39"/>
  <c r="L11" i="39" s="1"/>
  <c r="V9" i="39"/>
  <c r="L9" i="39"/>
  <c r="V5" i="39"/>
  <c r="F14" i="16" s="1"/>
  <c r="V4" i="39"/>
  <c r="L4" i="39"/>
  <c r="L5" i="39" s="1"/>
  <c r="L3" i="39"/>
  <c r="L22" i="38"/>
  <c r="L23" i="38" s="1"/>
  <c r="L21" i="38"/>
  <c r="L16" i="38"/>
  <c r="L17" i="38" s="1"/>
  <c r="L15" i="38"/>
  <c r="V11" i="38"/>
  <c r="F29" i="16" s="1"/>
  <c r="L11" i="38"/>
  <c r="L10" i="38"/>
  <c r="V9" i="38"/>
  <c r="L9" i="38"/>
  <c r="V4" i="38"/>
  <c r="V5" i="38" s="1"/>
  <c r="F13" i="16" s="1"/>
  <c r="L4" i="38"/>
  <c r="L5" i="38" s="1"/>
  <c r="L3" i="38"/>
  <c r="L22" i="37"/>
  <c r="L23" i="37" s="1"/>
  <c r="L21" i="37"/>
  <c r="L17" i="37"/>
  <c r="L16" i="37"/>
  <c r="L15" i="37"/>
  <c r="V11" i="37"/>
  <c r="L10" i="37"/>
  <c r="L11" i="37" s="1"/>
  <c r="V9" i="37"/>
  <c r="L9" i="37"/>
  <c r="V4" i="37"/>
  <c r="V5" i="37" s="1"/>
  <c r="L4" i="37"/>
  <c r="L5" i="37" s="1"/>
  <c r="L3" i="37"/>
  <c r="L22" i="36"/>
  <c r="L23" i="36" s="1"/>
  <c r="L21" i="36"/>
  <c r="L16" i="36"/>
  <c r="L17" i="36" s="1"/>
  <c r="L15" i="36"/>
  <c r="V11" i="36"/>
  <c r="L10" i="36"/>
  <c r="L11" i="36" s="1"/>
  <c r="V9" i="36"/>
  <c r="L9" i="36"/>
  <c r="V5" i="36"/>
  <c r="F11" i="16" s="1"/>
  <c r="V4" i="36"/>
  <c r="L4" i="36"/>
  <c r="L5" i="36" s="1"/>
  <c r="L3" i="36"/>
  <c r="L22" i="35"/>
  <c r="L23" i="35" s="1"/>
  <c r="L21" i="35"/>
  <c r="L16" i="35"/>
  <c r="L17" i="35" s="1"/>
  <c r="L15" i="35"/>
  <c r="V11" i="35"/>
  <c r="L10" i="35"/>
  <c r="L11" i="35" s="1"/>
  <c r="V9" i="35"/>
  <c r="L9" i="35"/>
  <c r="V4" i="35"/>
  <c r="L4" i="35"/>
  <c r="L5" i="35" s="1"/>
  <c r="L3" i="35"/>
  <c r="L22" i="34"/>
  <c r="L23" i="34" s="1"/>
  <c r="L21" i="34"/>
  <c r="L16" i="34"/>
  <c r="L17" i="34" s="1"/>
  <c r="L15" i="34"/>
  <c r="V11" i="34"/>
  <c r="F25" i="16" s="1"/>
  <c r="L10" i="34"/>
  <c r="L11" i="34" s="1"/>
  <c r="V9" i="34"/>
  <c r="L9" i="34"/>
  <c r="V4" i="34"/>
  <c r="L4" i="34"/>
  <c r="L5" i="34" s="1"/>
  <c r="L3" i="34"/>
  <c r="L22" i="33"/>
  <c r="L23" i="33" s="1"/>
  <c r="L21" i="33"/>
  <c r="L17" i="33"/>
  <c r="L16" i="33"/>
  <c r="L15" i="33"/>
  <c r="V11" i="33"/>
  <c r="F24" i="16" s="1"/>
  <c r="L10" i="33"/>
  <c r="L11" i="33" s="1"/>
  <c r="V9" i="33"/>
  <c r="L9" i="33"/>
  <c r="V4" i="33"/>
  <c r="L4" i="33"/>
  <c r="L5" i="33" s="1"/>
  <c r="L3" i="33"/>
  <c r="L23" i="32"/>
  <c r="L22" i="32"/>
  <c r="L21" i="32"/>
  <c r="L17" i="32"/>
  <c r="L16" i="32"/>
  <c r="L15" i="32"/>
  <c r="V11" i="32"/>
  <c r="F23" i="16" s="1"/>
  <c r="L10" i="32"/>
  <c r="L11" i="32" s="1"/>
  <c r="V9" i="32"/>
  <c r="L9" i="32"/>
  <c r="V4" i="32"/>
  <c r="V5" i="32" s="1"/>
  <c r="F7" i="16" s="1"/>
  <c r="L4" i="32"/>
  <c r="L5" i="32" s="1"/>
  <c r="L3" i="32"/>
  <c r="L22" i="31"/>
  <c r="L21" i="31"/>
  <c r="L16" i="31"/>
  <c r="L15" i="31"/>
  <c r="V11" i="31"/>
  <c r="F22" i="16" s="1"/>
  <c r="L10" i="31"/>
  <c r="V9" i="31"/>
  <c r="L9" i="31"/>
  <c r="L4" i="31"/>
  <c r="L3" i="31"/>
  <c r="L22" i="4"/>
  <c r="L21" i="4"/>
  <c r="L16" i="4"/>
  <c r="L15" i="4"/>
  <c r="L10" i="4"/>
  <c r="V9" i="4"/>
  <c r="V11" i="4" s="1"/>
  <c r="L9" i="4"/>
  <c r="V4" i="4"/>
  <c r="L4" i="4"/>
  <c r="L3" i="4"/>
  <c r="C21" i="15" l="1"/>
  <c r="V5" i="41"/>
  <c r="F16" i="16" s="1"/>
  <c r="V5" i="35"/>
  <c r="F10" i="16" s="1"/>
  <c r="V5" i="34"/>
  <c r="F9" i="16" s="1"/>
  <c r="V5" i="33"/>
  <c r="F8" i="16" s="1"/>
  <c r="C12" i="16"/>
  <c r="C5" i="16"/>
  <c r="F6" i="16"/>
  <c r="V5" i="4"/>
  <c r="F5" i="16" s="1"/>
  <c r="C6" i="16"/>
  <c r="C11" i="16"/>
  <c r="L23" i="31"/>
  <c r="F20" i="15" s="1"/>
  <c r="C15" i="15"/>
  <c r="L17" i="31"/>
  <c r="F4" i="15" s="1"/>
  <c r="L11" i="31"/>
  <c r="C9" i="15"/>
  <c r="C3" i="15"/>
  <c r="L5" i="31"/>
  <c r="L11" i="4"/>
  <c r="L23" i="4"/>
  <c r="F19" i="15" s="1"/>
  <c r="L17" i="4"/>
  <c r="L5" i="4"/>
  <c r="C22" i="15"/>
  <c r="C4" i="15"/>
  <c r="C10" i="15"/>
  <c r="C16" i="15"/>
  <c r="C23" i="15" l="1"/>
  <c r="C7" i="16"/>
  <c r="C11" i="15"/>
  <c r="F21" i="16"/>
  <c r="C5" i="15"/>
  <c r="C17" i="15" l="1"/>
  <c r="F3" i="1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<sst xmlns="http://schemas.openxmlformats.org/spreadsheetml/2006/main" count="617" uniqueCount="72">
  <si>
    <t>Missed and Shortened Treatment Tracker</t>
  </si>
  <si>
    <r>
      <t xml:space="preserve">Missed Treatments </t>
    </r>
    <r>
      <rPr>
        <i/>
        <sz val="11"/>
        <color theme="1"/>
        <rFont val="Calibri"/>
        <family val="2"/>
        <scheme val="minor"/>
      </rPr>
      <t>*Do not include missed treatments due to hospitalizations</t>
    </r>
  </si>
  <si>
    <t>Missed Treatments Metrics</t>
  </si>
  <si>
    <t>Shortened Treatments</t>
  </si>
  <si>
    <t>Shortened Treatments Metrics</t>
  </si>
  <si>
    <t>Patient Name</t>
  </si>
  <si>
    <t>Treatment Schedule</t>
  </si>
  <si>
    <t>Date of Missed Treatment (MM/DD/YY)</t>
  </si>
  <si>
    <t>Reason for Missed Treatment</t>
  </si>
  <si>
    <t xml:space="preserve">Rescheduled Treatment Offered </t>
  </si>
  <si>
    <t>Date of Rescheduled Treatment (MM/DD/YY)</t>
  </si>
  <si>
    <t xml:space="preserve">Patient Attended Rescheduled Treatment  </t>
  </si>
  <si>
    <t>Offered Patient Education on Missed Treatment</t>
  </si>
  <si>
    <t>Date Education Completed (MM/DD/YY)</t>
  </si>
  <si>
    <t>Process Measure #1:
Rescheduled Treatment Offered</t>
  </si>
  <si>
    <t>Treatment  Schedule</t>
  </si>
  <si>
    <t>Date of Shortened Treatment (MM/DD/YY)</t>
  </si>
  <si>
    <t>Reason For Shortened Treatment</t>
  </si>
  <si>
    <t>Offered Patient Education on Shortened  Treatment</t>
  </si>
  <si>
    <r>
      <t xml:space="preserve">Process Measure:
</t>
    </r>
    <r>
      <rPr>
        <b/>
        <sz val="11"/>
        <rFont val="Calibri"/>
        <family val="2"/>
        <scheme val="minor"/>
      </rPr>
      <t>Shortened Treatment Education Completed</t>
    </r>
  </si>
  <si>
    <t>Rescheduled Treatment Offered</t>
  </si>
  <si>
    <t>Education Completed</t>
  </si>
  <si>
    <t>Total Missed Treatments</t>
  </si>
  <si>
    <t>Total Shortened Treatments</t>
  </si>
  <si>
    <t>Compliance Rate</t>
  </si>
  <si>
    <r>
      <t xml:space="preserve">Process Measure #2:
Missed Treatment </t>
    </r>
    <r>
      <rPr>
        <b/>
        <sz val="11"/>
        <rFont val="Calibri"/>
        <family val="2"/>
        <scheme val="minor"/>
      </rPr>
      <t>Education Offered</t>
    </r>
    <r>
      <rPr>
        <b/>
        <sz val="11"/>
        <color theme="1"/>
        <rFont val="Calibri"/>
        <family val="2"/>
        <scheme val="minor"/>
      </rPr>
      <t xml:space="preserve"> </t>
    </r>
  </si>
  <si>
    <r>
      <t xml:space="preserve">Outcome Measure:
Shortened Treatment Rate </t>
    </r>
    <r>
      <rPr>
        <sz val="11"/>
        <color theme="1"/>
        <rFont val="Calibri"/>
        <family val="2"/>
        <scheme val="minor"/>
      </rPr>
      <t>(lower is better)</t>
    </r>
  </si>
  <si>
    <r>
      <t>Educatio</t>
    </r>
    <r>
      <rPr>
        <sz val="11"/>
        <rFont val="Calibri"/>
        <family val="2"/>
        <scheme val="minor"/>
      </rPr>
      <t>n Offered</t>
    </r>
  </si>
  <si>
    <t>*Total number of Delivered Treatments</t>
  </si>
  <si>
    <t>Shortened Treatment Rate</t>
  </si>
  <si>
    <t>*Enter the number of delivered treatments
for the month to calculate rate</t>
  </si>
  <si>
    <t>Outcome Measure #1:
Missed Treatments Rescheduled</t>
  </si>
  <si>
    <t>Treatments Rescheduled</t>
  </si>
  <si>
    <t>Outcome Measure #2:
Patient Attended Rescheduled Treatment(s)</t>
  </si>
  <si>
    <t>Rescheduled Treatment Attended</t>
  </si>
  <si>
    <t xml:space="preserve">Patient Attended Rescheduled Treatment </t>
  </si>
  <si>
    <t>Date of Shortened treatment (MM/DD/YY)</t>
  </si>
  <si>
    <r>
      <t xml:space="preserve">Education </t>
    </r>
    <r>
      <rPr>
        <sz val="11"/>
        <rFont val="Calibri"/>
        <family val="2"/>
        <scheme val="minor"/>
      </rPr>
      <t>Offered</t>
    </r>
  </si>
  <si>
    <t>YTD Missed Treatments Metrics</t>
  </si>
  <si>
    <t xml:space="preserve"> Missed Treatment Trends</t>
  </si>
  <si>
    <t>Missed Treatment Graphs</t>
  </si>
  <si>
    <t>Monthly Compliance: Missed Treatments Rescheduled</t>
  </si>
  <si>
    <t>January</t>
  </si>
  <si>
    <t>February</t>
  </si>
  <si>
    <t>March</t>
  </si>
  <si>
    <t>April</t>
  </si>
  <si>
    <t>Process Measure #2:
Missed Treatment Education Offered</t>
  </si>
  <si>
    <t>May</t>
  </si>
  <si>
    <t>June</t>
  </si>
  <si>
    <t>Education Performed</t>
  </si>
  <si>
    <t>July</t>
  </si>
  <si>
    <t>August</t>
  </si>
  <si>
    <t>September</t>
  </si>
  <si>
    <t>October</t>
  </si>
  <si>
    <t>November</t>
  </si>
  <si>
    <t>December</t>
  </si>
  <si>
    <t>Monthly Rescheduled Treatments Attended</t>
  </si>
  <si>
    <t>YTD Shortened Treatments Metrics</t>
  </si>
  <si>
    <t>Shortened Treatment Trends</t>
  </si>
  <si>
    <t>Shortened Treatments Graphs</t>
  </si>
  <si>
    <t>Process Measure:
Shortened Treatment Education Completed</t>
  </si>
  <si>
    <t>Monthly Compliance: Shortened Treatment Education Completed</t>
  </si>
  <si>
    <t>Shortened Treatments Total</t>
  </si>
  <si>
    <t>Aggregated Shortened Treatment Rate</t>
  </si>
  <si>
    <r>
      <t>Monthly Shortened Treatment Rate</t>
    </r>
    <r>
      <rPr>
        <sz val="11"/>
        <color theme="1"/>
        <rFont val="Calibri"/>
        <family val="2"/>
        <scheme val="minor"/>
      </rPr>
      <t xml:space="preserve"> </t>
    </r>
  </si>
  <si>
    <r>
      <rPr>
        <b/>
        <sz val="11"/>
        <color theme="1"/>
        <rFont val="Calibri"/>
        <family val="2"/>
        <scheme val="minor"/>
      </rPr>
      <t xml:space="preserve">Intended use: </t>
    </r>
    <r>
      <rPr>
        <sz val="11"/>
        <color theme="1"/>
        <rFont val="Calibri"/>
        <family val="2"/>
        <scheme val="minor"/>
      </rPr>
      <t xml:space="preserve">The Missed and Shortened Treatment Tracker allows staff members to track, monitor, and address missed and shortened treatments. More specifically, the tool tracks reasons for missed and shortened treatments, rescheduled treatments offered and completed, and education provided. </t>
    </r>
  </si>
  <si>
    <t>This material was prepared by ESRD Networks 7, 13, 15, 17 and 18, under contract with the Centers for Medicare &amp; Medicaid Services (CMS), an agency of the U.S. Department of Health and Human Services. The contents presented do not necessarily reflect CMS policy nor imply endorsement by the U.S. Government. NW-ESRD-13N4ES-03182025-01</t>
  </si>
  <si>
    <t>YTD = Year-to-date</t>
  </si>
  <si>
    <t>N/A = Does not apply</t>
  </si>
  <si>
    <t>Date of Shortened  Treatment (MM/DD/YY)</t>
  </si>
  <si>
    <t>Patient Attended Rescheduled Treatment</t>
  </si>
  <si>
    <r>
      <rPr>
        <b/>
        <sz val="11"/>
        <color rgb="FF000000"/>
        <rFont val="Calibri"/>
        <family val="2"/>
        <scheme val="minor"/>
      </rPr>
      <t xml:space="preserve">Directions: </t>
    </r>
    <r>
      <rPr>
        <sz val="11"/>
        <color rgb="FF000000"/>
        <rFont val="Calibri"/>
        <family val="2"/>
        <scheme val="minor"/>
      </rPr>
      <t>D</t>
    </r>
    <r>
      <rPr>
        <sz val="11"/>
        <color indexed="8"/>
        <rFont val="Calibri"/>
        <family val="2"/>
        <scheme val="minor"/>
      </rPr>
      <t xml:space="preserve">ata entry is intended to be in "real time," and to be initiated whenever a patient misses or shortens a treatment. The reason for the missed or shortened treatment should be identified and documented on the same day that the missed/shortened treatment (or as soon as the facility is able to identify the reason) occurs. This helps coordinate a rescheduled treatment, if needed, and follow-up education. The reason for the missed or shortened treatment can be obtained by contacting the patient, patient's family/caregiver, long-term care facility, or skilled nursing facility. Patients who miss or shorten treatments due to a hospitalization are not intended to be documented in this tool.
Enter the information into this workbook as accurately and completely as possible.
Upon completion of data entry, the tool automatically generates process and outcome measure results. These metrics help identify trends, existing gaps in the organization’s current processes, and opportunities for improvement to close gaps. The outcome and process metrics can also be used to establish internal improvement goals related to missed and shortened treatments.
The final two tabs of this tool include year-to-date summary results, monthly trending, and aggregated findings from the real-time monitoring. These dashboards can be effective resources to review during interdisciplinary team (IDT) and Quality Assurance and Performance Improvement (QAPI) meetings to develop data-informed intervention strategies.
</t>
    </r>
    <r>
      <rPr>
        <b/>
        <sz val="11"/>
        <color rgb="FFFF0000"/>
        <rFont val="Calibri"/>
        <family val="2"/>
        <scheme val="minor"/>
      </rPr>
      <t>*Note</t>
    </r>
    <r>
      <rPr>
        <sz val="11"/>
        <color indexed="10"/>
        <rFont val="Calibri"/>
        <family val="2"/>
        <scheme val="minor"/>
      </rPr>
      <t>: This file is intended to record secure facility data. Do not email protected health information (PHI) that is recorded.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</si>
</sst>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
    <numFmt numFmtId="166" formatCode="m/d/yy;@"/>
  </numFmts>
  <fonts count="17" x14ac:knownFonts="1">
    <font>
      <sz val="11"/>
      <color theme="1"/>
      <name val="Calibri"/>
      <family val="2"/>
      <scheme val="minor"/>
    </font>
    <font>
      <b/>
      <sz val="11"/>
      <color theme="1"/>
      <name val="Calibri"/>
      <family val="2"/>
      <scheme val="minor"/>
    </font>
    <font>
      <i/>
      <sz val="11"/>
      <color theme="1"/>
      <name val="Calibri"/>
      <family val="2"/>
      <scheme val="minor"/>
    </font>
    <font>
      <sz val="14"/>
      <color theme="1"/>
      <name val="Times New Roman"/>
      <family val="1"/>
    </font>
    <font>
      <sz val="11"/>
      <color indexed="8"/>
      <name val="Calibri"/>
      <family val="2"/>
      <scheme val="minor"/>
    </font>
    <font>
      <sz val="11"/>
      <color indexed="10"/>
      <name val="Calibri"/>
      <family val="2"/>
      <scheme val="minor"/>
    </font>
    <font>
      <b/>
      <sz val="11"/>
      <color rgb="FF000000"/>
      <name val="Calibri"/>
      <family val="2"/>
      <scheme val="minor"/>
    </font>
    <font>
      <b/>
      <sz val="11"/>
      <color rgb="FFFF0000"/>
      <name val="Calibri"/>
      <family val="2"/>
      <scheme val="minor"/>
    </font>
    <font>
      <sz val="10"/>
      <color theme="1"/>
      <name val="Calibri"/>
      <family val="2"/>
      <scheme val="minor"/>
    </font>
    <font>
      <b/>
      <sz val="10"/>
      <color theme="1"/>
      <name val="Calibri"/>
      <family val="2"/>
      <scheme val="minor"/>
    </font>
    <font>
      <b/>
      <sz val="11"/>
      <name val="Calibri"/>
      <family val="2"/>
      <scheme val="minor"/>
    </font>
    <font>
      <sz val="11"/>
      <name val="Calibri"/>
      <family val="2"/>
      <scheme val="minor"/>
    </font>
    <font>
      <i/>
      <sz val="11"/>
      <name val="Calibri"/>
      <family val="2"/>
      <scheme val="minor"/>
    </font>
    <font>
      <i/>
      <sz val="10"/>
      <color theme="1"/>
      <name val="Calibri"/>
      <family val="2"/>
      <scheme val="minor"/>
    </font>
    <font>
      <sz val="11"/>
      <color rgb="FF000000"/>
      <name val="Calibri"/>
      <family val="2"/>
      <scheme val="minor"/>
    </font>
    <font>
      <b/>
      <sz val="18"/>
      <name val="Calibri"/>
      <family val="2"/>
      <scheme val="minor"/>
    </font>
    <font>
      <sz val="10"/>
      <color rgb="FF000000"/>
      <name val="Calibri"/>
      <family val="2"/>
      <scheme val="minor"/>
    </font>
  </fonts>
  <fills count="5">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8" tint="0.79998168889431442"/>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77">
    <xf numFmtId="0" fontId="0" fillId="0" borderId="0" xfId="0"/>
    <xf numFmtId="0" fontId="0" fillId="0" borderId="0" xfId="0" applyAlignment="1">
      <alignment wrapText="1"/>
    </xf>
    <xf numFmtId="0" fontId="0" fillId="0" borderId="3" xfId="0" applyBorder="1"/>
    <xf numFmtId="0" fontId="0" fillId="0" borderId="4" xfId="0" applyBorder="1"/>
    <xf numFmtId="0" fontId="0" fillId="0" borderId="7" xfId="0" applyBorder="1"/>
    <xf numFmtId="0" fontId="0" fillId="0" borderId="8" xfId="0" applyBorder="1"/>
    <xf numFmtId="0" fontId="0" fillId="0" borderId="0" xfId="0" applyAlignment="1">
      <alignment horizontal="center" wrapText="1"/>
    </xf>
    <xf numFmtId="0" fontId="1" fillId="0" borderId="2" xfId="0" applyFont="1" applyBorder="1"/>
    <xf numFmtId="164" fontId="1" fillId="0" borderId="1" xfId="0" applyNumberFormat="1" applyFont="1" applyBorder="1"/>
    <xf numFmtId="0" fontId="1" fillId="0" borderId="0" xfId="0" applyFont="1"/>
    <xf numFmtId="164" fontId="1" fillId="0" borderId="0" xfId="0" applyNumberFormat="1" applyFont="1"/>
    <xf numFmtId="0" fontId="0" fillId="0" borderId="0" xfId="0" applyAlignment="1">
      <alignment horizontal="left"/>
    </xf>
    <xf numFmtId="0" fontId="0" fillId="0" borderId="20" xfId="0" applyBorder="1"/>
    <xf numFmtId="0" fontId="0" fillId="0" borderId="21" xfId="0" applyBorder="1"/>
    <xf numFmtId="0" fontId="1" fillId="0" borderId="16" xfId="0" applyFont="1" applyBorder="1" applyAlignment="1">
      <alignment vertical="center"/>
    </xf>
    <xf numFmtId="164" fontId="0" fillId="0" borderId="0" xfId="0" applyNumberFormat="1" applyAlignment="1">
      <alignment horizontal="center"/>
    </xf>
    <xf numFmtId="0" fontId="0" fillId="3" borderId="4" xfId="0" applyFill="1" applyBorder="1"/>
    <xf numFmtId="0" fontId="4" fillId="0" borderId="0" xfId="0" applyFont="1" applyAlignment="1">
      <alignment vertical="top" wrapText="1"/>
    </xf>
    <xf numFmtId="0" fontId="8" fillId="0" borderId="0" xfId="0" applyFont="1" applyAlignment="1">
      <alignment vertical="center" wrapText="1"/>
    </xf>
    <xf numFmtId="0" fontId="9" fillId="0" borderId="0" xfId="0" applyFont="1" applyAlignment="1">
      <alignment vertical="center" wrapText="1"/>
    </xf>
    <xf numFmtId="165" fontId="0" fillId="0" borderId="0" xfId="0" applyNumberFormat="1" applyAlignment="1">
      <alignment horizontal="center" wrapText="1"/>
    </xf>
    <xf numFmtId="165" fontId="0" fillId="0" borderId="0" xfId="0" applyNumberFormat="1" applyAlignment="1">
      <alignment horizontal="center"/>
    </xf>
    <xf numFmtId="0" fontId="12" fillId="0" borderId="3" xfId="0" applyFont="1" applyBorder="1"/>
    <xf numFmtId="0" fontId="10" fillId="0" borderId="2" xfId="0" applyFont="1" applyBorder="1"/>
    <xf numFmtId="166" fontId="0" fillId="0" borderId="0" xfId="0" applyNumberFormat="1" applyAlignment="1">
      <alignment horizontal="center"/>
    </xf>
    <xf numFmtId="165" fontId="0" fillId="0" borderId="0" xfId="0" applyNumberFormat="1"/>
    <xf numFmtId="0" fontId="0" fillId="0" borderId="7" xfId="0" applyBorder="1" applyAlignment="1">
      <alignment wrapText="1"/>
    </xf>
    <xf numFmtId="0" fontId="15" fillId="4" borderId="25" xfId="0" applyFont="1" applyFill="1" applyBorder="1" applyAlignment="1">
      <alignment horizontal="center"/>
    </xf>
    <xf numFmtId="0" fontId="0" fillId="0" borderId="25" xfId="0" applyBorder="1" applyAlignment="1">
      <alignment horizontal="left" vertical="center" wrapText="1"/>
    </xf>
    <xf numFmtId="0" fontId="3" fillId="0" borderId="24" xfId="0" applyFont="1" applyBorder="1" applyAlignment="1">
      <alignment horizontal="left"/>
    </xf>
    <xf numFmtId="0" fontId="4" fillId="0" borderId="0" xfId="0" applyFont="1" applyAlignment="1">
      <alignment vertical="top"/>
    </xf>
    <xf numFmtId="0" fontId="0" fillId="0" borderId="0" xfId="0" applyAlignment="1">
      <alignment vertical="top"/>
    </xf>
    <xf numFmtId="0" fontId="16" fillId="0" borderId="0" xfId="0" applyFont="1" applyAlignment="1">
      <alignment vertical="top" wrapText="1"/>
    </xf>
    <xf numFmtId="0" fontId="0" fillId="0" borderId="0" xfId="0" applyAlignment="1">
      <alignment vertical="top" wrapText="1"/>
    </xf>
    <xf numFmtId="0" fontId="0" fillId="0" borderId="0" xfId="0" applyAlignment="1"/>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vertical="center"/>
    </xf>
    <xf numFmtId="0" fontId="13" fillId="0" borderId="13" xfId="0" applyFont="1" applyBorder="1" applyAlignment="1">
      <alignment horizontal="center" wrapText="1"/>
    </xf>
    <xf numFmtId="0" fontId="13" fillId="0" borderId="0" xfId="0" applyFont="1" applyAlignment="1">
      <alignment horizont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0" borderId="16"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164" fontId="0" fillId="0" borderId="19" xfId="0" applyNumberFormat="1" applyBorder="1" applyAlignment="1">
      <alignment horizontal="center"/>
    </xf>
    <xf numFmtId="164" fontId="0" fillId="0" borderId="8" xfId="0" applyNumberFormat="1" applyBorder="1" applyAlignment="1">
      <alignment horizontal="center"/>
    </xf>
    <xf numFmtId="164" fontId="0" fillId="0" borderId="22" xfId="0" applyNumberFormat="1" applyBorder="1" applyAlignment="1">
      <alignment horizontal="center"/>
    </xf>
    <xf numFmtId="164" fontId="0" fillId="0" borderId="23" xfId="0" applyNumberFormat="1" applyBorder="1" applyAlignment="1">
      <alignment horizontal="center"/>
    </xf>
    <xf numFmtId="0" fontId="1" fillId="2" borderId="13"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164" fontId="0" fillId="0" borderId="35" xfId="0" applyNumberFormat="1" applyBorder="1" applyAlignment="1">
      <alignment horizontal="center"/>
    </xf>
    <xf numFmtId="164" fontId="0" fillId="0" borderId="36" xfId="0" applyNumberFormat="1" applyBorder="1" applyAlignment="1">
      <alignment horizontal="center"/>
    </xf>
    <xf numFmtId="164" fontId="0" fillId="0" borderId="33" xfId="0" applyNumberFormat="1" applyBorder="1" applyAlignment="1">
      <alignment horizontal="center"/>
    </xf>
    <xf numFmtId="164" fontId="0" fillId="0" borderId="34" xfId="0" applyNumberFormat="1" applyBorder="1" applyAlignment="1">
      <alignment horizontal="center"/>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24" xfId="0" applyFont="1" applyBorder="1" applyAlignment="1">
      <alignment horizontal="left" vertical="center" wrapText="1"/>
    </xf>
    <xf numFmtId="0" fontId="4" fillId="0" borderId="32" xfId="0" applyFont="1" applyBorder="1" applyAlignment="1">
      <alignment horizontal="left" vertical="center" wrapText="1"/>
    </xf>
  </cellXfs>
  <cellStyles count="1">
    <cellStyle name="Normal" xfId="0" builtinId="0"/>
  </cellStyles>
  <dxfs count="312">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theme="7" tint="-0.24994659260841701"/>
      </font>
      <fill>
        <patternFill>
          <bgColor theme="7" tint="0.79998168889431442"/>
        </patternFill>
      </fill>
    </dxf>
    <dxf>
      <font>
        <b/>
        <i val="0"/>
        <color rgb="FFFF0000"/>
      </font>
      <fill>
        <patternFill>
          <bgColor rgb="FFFFC1C1"/>
        </patternFill>
      </fill>
    </dxf>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theme="7" tint="-0.24994659260841701"/>
      </font>
      <fill>
        <patternFill>
          <bgColor theme="7" tint="0.79998168889431442"/>
        </patternFill>
      </fill>
    </dxf>
    <dxf>
      <font>
        <b/>
        <i val="0"/>
        <color rgb="FFFF0000"/>
      </font>
      <fill>
        <patternFill>
          <bgColor rgb="FFFFC1C1"/>
        </patternFill>
      </fill>
    </dxf>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theme="7" tint="-0.24994659260841701"/>
      </font>
      <fill>
        <patternFill>
          <bgColor theme="7" tint="0.79998168889431442"/>
        </patternFill>
      </fill>
    </dxf>
    <dxf>
      <font>
        <b/>
        <i val="0"/>
        <color rgb="FFFF0000"/>
      </font>
      <fill>
        <patternFill>
          <bgColor rgb="FFFFC1C1"/>
        </patternFill>
      </fill>
    </dxf>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theme="7" tint="-0.24994659260841701"/>
      </font>
      <fill>
        <patternFill>
          <bgColor theme="7" tint="0.79998168889431442"/>
        </patternFill>
      </fill>
    </dxf>
    <dxf>
      <font>
        <b/>
        <i val="0"/>
        <color rgb="FFFF0000"/>
      </font>
      <fill>
        <patternFill>
          <bgColor rgb="FFFFC1C1"/>
        </patternFill>
      </fill>
    </dxf>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theme="7" tint="-0.24994659260841701"/>
      </font>
      <fill>
        <patternFill>
          <bgColor theme="7" tint="0.79998168889431442"/>
        </patternFill>
      </fill>
    </dxf>
    <dxf>
      <font>
        <b/>
        <i val="0"/>
        <color rgb="FFFF0000"/>
      </font>
      <fill>
        <patternFill>
          <bgColor rgb="FFFFC1C1"/>
        </patternFill>
      </fill>
    </dxf>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theme="7" tint="-0.24994659260841701"/>
      </font>
      <fill>
        <patternFill>
          <bgColor theme="7" tint="0.79998168889431442"/>
        </patternFill>
      </fill>
    </dxf>
    <dxf>
      <font>
        <b/>
        <i val="0"/>
        <color rgb="FFFF0000"/>
      </font>
      <fill>
        <patternFill>
          <bgColor rgb="FFFFC1C1"/>
        </patternFill>
      </fill>
    </dxf>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theme="7" tint="-0.24994659260841701"/>
      </font>
      <fill>
        <patternFill>
          <bgColor theme="7" tint="0.79998168889431442"/>
        </patternFill>
      </fill>
    </dxf>
    <dxf>
      <font>
        <b/>
        <i val="0"/>
        <color rgb="FFFF0000"/>
      </font>
      <fill>
        <patternFill>
          <bgColor rgb="FFFFC1C1"/>
        </patternFill>
      </fill>
    </dxf>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theme="7" tint="-0.24994659260841701"/>
      </font>
      <fill>
        <patternFill>
          <bgColor theme="7" tint="0.79998168889431442"/>
        </patternFill>
      </fill>
    </dxf>
    <dxf>
      <font>
        <b/>
        <i val="0"/>
        <color rgb="FFFF0000"/>
      </font>
      <fill>
        <patternFill>
          <bgColor rgb="FFFFC1C1"/>
        </patternFill>
      </fill>
    </dxf>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theme="7" tint="-0.24994659260841701"/>
      </font>
      <fill>
        <patternFill>
          <bgColor theme="7" tint="0.79998168889431442"/>
        </patternFill>
      </fill>
    </dxf>
    <dxf>
      <font>
        <b/>
        <i val="0"/>
        <color rgb="FFFF0000"/>
      </font>
      <fill>
        <patternFill>
          <bgColor rgb="FFFFC1C1"/>
        </patternFill>
      </fill>
    </dxf>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theme="7" tint="-0.24994659260841701"/>
      </font>
      <fill>
        <patternFill>
          <bgColor theme="7" tint="0.79998168889431442"/>
        </patternFill>
      </fill>
    </dxf>
    <dxf>
      <font>
        <b/>
        <i val="0"/>
        <color rgb="FFFF0000"/>
      </font>
      <fill>
        <patternFill>
          <bgColor rgb="FFFFC1C1"/>
        </patternFill>
      </fill>
    </dxf>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theme="7" tint="-0.24994659260841701"/>
      </font>
      <fill>
        <patternFill>
          <bgColor theme="7" tint="0.79998168889431442"/>
        </patternFill>
      </fill>
    </dxf>
    <dxf>
      <font>
        <b/>
        <i val="0"/>
        <color rgb="FFFF0000"/>
      </font>
      <fill>
        <patternFill>
          <bgColor rgb="FFFFC1C1"/>
        </patternFill>
      </fill>
    </dxf>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rgb="FFFF0000"/>
      </font>
      <fill>
        <patternFill>
          <bgColor rgb="FFFFC1C1"/>
        </patternFill>
      </fill>
    </dxf>
    <dxf>
      <fill>
        <patternFill>
          <bgColor theme="0" tint="-0.24994659260841701"/>
        </patternFill>
      </fill>
    </dxf>
    <dxf>
      <font>
        <b/>
        <i val="0"/>
        <color theme="7" tint="-0.24994659260841701"/>
      </font>
      <fill>
        <patternFill>
          <bgColor theme="7" tint="0.79998168889431442"/>
        </patternFill>
      </fill>
    </dxf>
    <dxf>
      <font>
        <b/>
        <i val="0"/>
        <color rgb="FFFF0000"/>
      </font>
      <fill>
        <patternFill>
          <bgColor rgb="FFFFC1C1"/>
        </patternFill>
      </fill>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m/d/yy;@"/>
      <alignment horizontal="center" vertical="bottom" textRotation="0" wrapText="0" indent="0" justifyLastLine="0" shrinkToFit="0" readingOrder="0"/>
    </dxf>
    <dxf>
      <font>
        <b val="0"/>
      </font>
      <numFmt numFmtId="165" formatCode="mm/dd/yy;@"/>
      <alignment horizontal="center" vertical="bottom" textRotation="0" wrapText="0" indent="0" justifyLastLine="0" shrinkToFit="0" readingOrder="0"/>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m/d/yy;@"/>
      <alignment horizontal="center" vertical="bottom" textRotation="0" wrapText="0" indent="0" justifyLastLine="0" shrinkToFit="0" readingOrder="0"/>
    </dxf>
    <dxf>
      <font>
        <b val="0"/>
      </font>
      <numFmt numFmtId="165" formatCode="mm/dd/yy;@"/>
      <alignment horizontal="center" vertical="bottom" textRotation="0" wrapText="0" indent="0" justifyLastLine="0" shrinkToFit="0" readingOrder="0"/>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m/d/yy;@"/>
      <alignment horizontal="center" vertical="bottom" textRotation="0" wrapText="0" indent="0" justifyLastLine="0" shrinkToFit="0" readingOrder="0"/>
    </dxf>
    <dxf>
      <font>
        <b val="0"/>
      </font>
      <numFmt numFmtId="165" formatCode="mm/dd/yy;@"/>
      <alignment horizontal="center" vertical="bottom" textRotation="0" wrapText="0" indent="0" justifyLastLine="0" shrinkToFit="0" readingOrder="0"/>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m/d/yy;@"/>
      <alignment horizontal="center" vertical="bottom" textRotation="0" wrapText="0" indent="0" justifyLastLine="0" shrinkToFit="0" readingOrder="0"/>
    </dxf>
    <dxf>
      <font>
        <b val="0"/>
      </font>
      <numFmt numFmtId="165" formatCode="mm/dd/yy;@"/>
      <alignment horizontal="center" vertical="bottom" textRotation="0" wrapText="0" indent="0" justifyLastLine="0" shrinkToFit="0" readingOrder="0"/>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m/d/yy;@"/>
      <alignment horizontal="center" vertical="bottom" textRotation="0" wrapText="0" indent="0" justifyLastLine="0" shrinkToFit="0" readingOrder="0"/>
    </dxf>
    <dxf>
      <font>
        <b val="0"/>
      </font>
      <numFmt numFmtId="165" formatCode="mm/dd/yy;@"/>
      <alignment horizontal="center" vertical="bottom" textRotation="0" wrapText="0" indent="0" justifyLastLine="0" shrinkToFit="0" readingOrder="0"/>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m/d/yy;@"/>
      <alignment horizontal="center" vertical="bottom" textRotation="0" wrapText="0" indent="0" justifyLastLine="0" shrinkToFit="0" readingOrder="0"/>
    </dxf>
    <dxf>
      <font>
        <b val="0"/>
      </font>
      <numFmt numFmtId="165" formatCode="mm/dd/yy;@"/>
      <alignment horizontal="center" vertical="bottom" textRotation="0" wrapText="0" indent="0" justifyLastLine="0" shrinkToFit="0" readingOrder="0"/>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m/d/yy;@"/>
      <alignment horizontal="center" vertical="bottom" textRotation="0" wrapText="0" indent="0" justifyLastLine="0" shrinkToFit="0" readingOrder="0"/>
    </dxf>
    <dxf>
      <font>
        <b val="0"/>
      </font>
      <numFmt numFmtId="165" formatCode="mm/dd/yy;@"/>
      <alignment horizontal="center" vertical="bottom" textRotation="0" wrapText="0" indent="0" justifyLastLine="0" shrinkToFit="0" readingOrder="0"/>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m/d/yy;@"/>
      <alignment horizontal="center" vertical="bottom" textRotation="0" wrapText="0" indent="0" justifyLastLine="0" shrinkToFit="0" readingOrder="0"/>
    </dxf>
    <dxf>
      <font>
        <b val="0"/>
      </font>
      <numFmt numFmtId="165" formatCode="mm/dd/yy;@"/>
      <alignment horizontal="center" vertical="bottom" textRotation="0" wrapText="0" indent="0" justifyLastLine="0" shrinkToFit="0" readingOrder="0"/>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m/d/yy;@"/>
      <alignment horizontal="center" vertical="bottom" textRotation="0" wrapText="0" indent="0" justifyLastLine="0" shrinkToFit="0" readingOrder="0"/>
    </dxf>
    <dxf>
      <font>
        <b val="0"/>
      </font>
      <numFmt numFmtId="165" formatCode="mm/dd/yy;@"/>
      <alignment horizontal="center" vertical="bottom" textRotation="0" wrapText="0" indent="0" justifyLastLine="0" shrinkToFit="0" readingOrder="0"/>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m/d/yy;@"/>
      <alignment horizontal="center" vertical="bottom" textRotation="0" wrapText="0" indent="0" justifyLastLine="0" shrinkToFit="0" readingOrder="0"/>
    </dxf>
    <dxf>
      <font>
        <b val="0"/>
      </font>
      <numFmt numFmtId="165" formatCode="mm/dd/yy;@"/>
      <alignment horizontal="center" vertical="bottom" textRotation="0" wrapText="0" indent="0" justifyLastLine="0" shrinkToFit="0" readingOrder="0"/>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m/d/yy;@"/>
      <alignment horizontal="center" vertical="bottom" textRotation="0" wrapText="0" indent="0" justifyLastLine="0" shrinkToFit="0" readingOrder="0"/>
    </dxf>
    <dxf>
      <font>
        <b val="0"/>
      </font>
      <numFmt numFmtId="165" formatCode="mm/dd/yy;@"/>
      <alignment horizontal="center" vertical="bottom" textRotation="0" wrapText="0" indent="0" justifyLastLine="0" shrinkToFit="0" readingOrder="0"/>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font>
      <numFmt numFmtId="165" formatCode="mm/dd/yy;@"/>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m/d/yy;@"/>
      <alignment horizontal="center" vertical="bottom" textRotation="0" wrapText="0" indent="0" justifyLastLine="0" shrinkToFit="0" readingOrder="0"/>
    </dxf>
    <dxf>
      <font>
        <b val="0"/>
      </font>
      <numFmt numFmtId="165" formatCode="mm/dd/yy;@"/>
      <alignment horizontal="center" vertical="bottom" textRotation="0" wrapText="0" indent="0" justifyLastLine="0" shrinkToFit="0" readingOrder="0"/>
    </dxf>
    <dxf>
      <font>
        <b val="0"/>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bottom" textRotation="0" wrapText="0" indent="0" justifyLastLine="0" shrinkToFit="0" readingOrder="0"/>
    </dxf>
    <dxf>
      <font>
        <b val="0"/>
      </font>
      <numFmt numFmtId="165" formatCode="mm/dd/yy;@"/>
      <alignment horizontal="center" vertical="bottom" textRotation="0" indent="0" justifyLastLine="0" shrinkToFit="0" readingOrder="0"/>
    </dxf>
    <dxf>
      <font>
        <b val="0"/>
      </font>
      <alignment horizontal="center"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s>
  <tableStyles count="0" defaultTableStyle="TableStyleMedium2" defaultPivotStyle="PivotStyleLight16"/>
  <colors>
    <mruColors>
      <color rgb="FFFFC1C1"/>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26" Type="http://schemas.openxmlformats.org/officeDocument/2006/relationships/customXml" Target="../customXml/item2.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t>Monthly Compliance</a:t>
            </a:r>
            <a:r>
              <a:rPr lang="en-US" sz="1200" b="1" baseline="0"/>
              <a:t>: Rescheduled Missed Treatments</a:t>
            </a:r>
            <a:endParaRPr lang="en-US" sz="1200" b="1"/>
          </a:p>
        </c:rich>
      </c:tx>
      <c:layout>
        <c:manualLayout>
          <c:xMode val="edge"/>
          <c:yMode val="edge"/>
          <c:x val="0.14869288277641235"/>
          <c:y val="1.375000196137195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7897360321679741E-2"/>
          <c:y val="0.17049726515126482"/>
          <c:w val="0.88554110739114311"/>
          <c:h val="0.63172567945135893"/>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'YTD Missed Tx'!$E$3:$E$14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'YTD Missed Tx'!$F$3:$F$14</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3DBB-482A-9466-723F3BEA9BF4}"/>
            </c:ext>
          </c:extLst>
        </c:ser>
        <c:dLbls>
          <c:showLegendKey val="0"/>
          <c:showVal val="0"/>
          <c:showCatName val="0"/>
          <c:showSerName val="0"/>
          <c:showPercent val="0"/>
          <c:showBubbleSize val="0"/>
        </c:dLbls>
        <c:smooth val="0"/>
        <c:axId val="1751889439"/>
        <c:axId val="1751868799"/>
        <c:extLst>
          <c:ext xmlns:c15="http://schemas.microsoft.com/office/drawing/2012/chart" uri="{02D57815-91ED-43cb-92C2-25804820EDAC}">
            <c15:filteredLineSeries>
              <c15:ser>
                <c:idx val="1"/>
                <c:order val="1"/>
                <c:spPr>
                  <a:ln w="28575" cap="rnd">
                    <a:solidFill>
                      <a:schemeClr val="accent2"/>
                    </a:solidFill>
                    <a:round/>
                  </a:ln>
                  <a:effectLst/>
                </c:spPr>
                <c:marker>
                  <c:symbol val="none"/>
                </c:marker>
                <c:cat>
                  <c:strRef>
                    <c:extLst>
                      <c:ext uri="{02D57815-91ED-43cb-92C2-25804820EDAC}">
                        <c15:formulaRef>
                          <c15:sqref>'YTD Missed Tx'!$E$3:$E$14</c15:sqref>
                        </c15:formulaRef>
                      </c:ext>
                    </c:extLst>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extLst>
                      <c:ext uri="{02D57815-91ED-43cb-92C2-25804820EDAC}">
                        <c15:formulaRef>
                          <c15:sqref>'YTD Missed Tx'!$G$3:$G$14</c15:sqref>
                        </c15:formulaRef>
                      </c:ext>
                    </c:extLst>
                    <c:numCache>
                      <c:formatCode>0.0%</c:formatCode>
                      <c:ptCount val="12"/>
                    </c:numCache>
                  </c:numRef>
                </c:val>
                <c:smooth val="0"/>
                <c:extLst>
                  <c:ext xmlns:c16="http://schemas.microsoft.com/office/drawing/2014/chart" uri="{C3380CC4-5D6E-409C-BE32-E72D297353CC}">
                    <c16:uniqueId val="{00000001-3DBB-482A-9466-723F3BEA9BF4}"/>
                  </c:ext>
                </c:extLst>
              </c15:ser>
            </c15:filteredLineSeries>
          </c:ext>
        </c:extLst>
      </c:lineChart>
      <c:catAx>
        <c:axId val="1751889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1868799"/>
        <c:crosses val="autoZero"/>
        <c:auto val="1"/>
        <c:lblAlgn val="ctr"/>
        <c:lblOffset val="100"/>
        <c:noMultiLvlLbl val="0"/>
      </c:catAx>
      <c:valAx>
        <c:axId val="175186879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18894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t>Monthly Rescheduled Treatments Attended</a:t>
            </a:r>
          </a:p>
        </c:rich>
      </c:tx>
      <c:layout>
        <c:manualLayout>
          <c:xMode val="edge"/>
          <c:yMode val="edge"/>
          <c:x val="0.19454734524885017"/>
          <c:y val="2.12795940406688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697008107560978E-2"/>
          <c:y val="0.18504502906730955"/>
          <c:w val="0.87929434091871084"/>
          <c:h val="0.60183400175095758"/>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'YTD Missed Tx'!$E$19:$E$30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'YTD Missed Tx'!$F$19:$F$30</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29BB-4E39-98D0-BC0083F969AA}"/>
            </c:ext>
          </c:extLst>
        </c:ser>
        <c:dLbls>
          <c:showLegendKey val="0"/>
          <c:showVal val="0"/>
          <c:showCatName val="0"/>
          <c:showSerName val="0"/>
          <c:showPercent val="0"/>
          <c:showBubbleSize val="0"/>
        </c:dLbls>
        <c:smooth val="0"/>
        <c:axId val="132448735"/>
        <c:axId val="132442495"/>
        <c:extLst>
          <c:ext xmlns:c15="http://schemas.microsoft.com/office/drawing/2012/chart" uri="{02D57815-91ED-43cb-92C2-25804820EDAC}">
            <c15:filteredLineSeries>
              <c15:ser>
                <c:idx val="1"/>
                <c:order val="1"/>
                <c:spPr>
                  <a:ln w="28575" cap="rnd">
                    <a:solidFill>
                      <a:schemeClr val="accent2"/>
                    </a:solidFill>
                    <a:round/>
                  </a:ln>
                  <a:effectLst/>
                </c:spPr>
                <c:marker>
                  <c:symbol val="none"/>
                </c:marker>
                <c:cat>
                  <c:strRef>
                    <c:extLst>
                      <c:ext uri="{02D57815-91ED-43cb-92C2-25804820EDAC}">
                        <c15:formulaRef>
                          <c15:sqref>'YTD Missed Tx'!$E$19:$E$30</c15:sqref>
                        </c15:formulaRef>
                      </c:ext>
                    </c:extLst>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extLst>
                      <c:ext uri="{02D57815-91ED-43cb-92C2-25804820EDAC}">
                        <c15:formulaRef>
                          <c15:sqref>'YTD Missed Tx'!$G$19:$G$30</c15:sqref>
                        </c15:formulaRef>
                      </c:ext>
                    </c:extLst>
                    <c:numCache>
                      <c:formatCode>0.0%</c:formatCode>
                      <c:ptCount val="12"/>
                    </c:numCache>
                  </c:numRef>
                </c:val>
                <c:smooth val="0"/>
                <c:extLst>
                  <c:ext xmlns:c16="http://schemas.microsoft.com/office/drawing/2014/chart" uri="{C3380CC4-5D6E-409C-BE32-E72D297353CC}">
                    <c16:uniqueId val="{00000001-29BB-4E39-98D0-BC0083F969AA}"/>
                  </c:ext>
                </c:extLst>
              </c15:ser>
            </c15:filteredLineSeries>
          </c:ext>
        </c:extLst>
      </c:lineChart>
      <c:catAx>
        <c:axId val="13244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442495"/>
        <c:crosses val="autoZero"/>
        <c:auto val="1"/>
        <c:lblAlgn val="ctr"/>
        <c:lblOffset val="100"/>
        <c:noMultiLvlLbl val="0"/>
      </c:catAx>
      <c:valAx>
        <c:axId val="13244249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4487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t>Monthly</a:t>
            </a:r>
            <a:r>
              <a:rPr lang="en-US" sz="1100" b="1" baseline="0"/>
              <a:t> Compliance: Shortened Treatment Education Performed</a:t>
            </a:r>
          </a:p>
        </c:rich>
      </c:tx>
      <c:layout>
        <c:manualLayout>
          <c:xMode val="edge"/>
          <c:yMode val="edge"/>
          <c:x val="0.11726658727248003"/>
          <c:y val="2.04613239088797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107866205685883E-2"/>
          <c:y val="0.15914807383103496"/>
          <c:w val="0.8797250186466451"/>
          <c:h val="0.64960482255682128"/>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'YTD Shortened Tx'!$E$5:$E$16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'YTD Shortened Tx'!$F$5:$F$16</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2AEA-4631-9E2F-98D92F782053}"/>
            </c:ext>
          </c:extLst>
        </c:ser>
        <c:dLbls>
          <c:showLegendKey val="0"/>
          <c:showVal val="0"/>
          <c:showCatName val="0"/>
          <c:showSerName val="0"/>
          <c:showPercent val="0"/>
          <c:showBubbleSize val="0"/>
        </c:dLbls>
        <c:smooth val="0"/>
        <c:axId val="516906399"/>
        <c:axId val="516906879"/>
        <c:extLst>
          <c:ext xmlns:c15="http://schemas.microsoft.com/office/drawing/2012/chart" uri="{02D57815-91ED-43cb-92C2-25804820EDAC}">
            <c15:filteredLineSeries>
              <c15:ser>
                <c:idx val="1"/>
                <c:order val="1"/>
                <c:spPr>
                  <a:ln w="28575" cap="rnd">
                    <a:solidFill>
                      <a:schemeClr val="accent2"/>
                    </a:solidFill>
                    <a:round/>
                  </a:ln>
                  <a:effectLst/>
                </c:spPr>
                <c:marker>
                  <c:symbol val="none"/>
                </c:marker>
                <c:cat>
                  <c:strRef>
                    <c:extLst>
                      <c:ext uri="{02D57815-91ED-43cb-92C2-25804820EDAC}">
                        <c15:formulaRef>
                          <c15:sqref>'YTD Shortened Tx'!$E$5:$E$16</c15:sqref>
                        </c15:formulaRef>
                      </c:ext>
                    </c:extLst>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extLst>
                      <c:ext uri="{02D57815-91ED-43cb-92C2-25804820EDAC}">
                        <c15:formulaRef>
                          <c15:sqref>'YTD Shortened Tx'!$G$5:$G$16</c15:sqref>
                        </c15:formulaRef>
                      </c:ext>
                    </c:extLst>
                    <c:numCache>
                      <c:formatCode>0.0%</c:formatCode>
                      <c:ptCount val="12"/>
                    </c:numCache>
                  </c:numRef>
                </c:val>
                <c:smooth val="0"/>
                <c:extLst>
                  <c:ext xmlns:c16="http://schemas.microsoft.com/office/drawing/2014/chart" uri="{C3380CC4-5D6E-409C-BE32-E72D297353CC}">
                    <c16:uniqueId val="{00000001-2AEA-4631-9E2F-98D92F782053}"/>
                  </c:ext>
                </c:extLst>
              </c15:ser>
            </c15:filteredLineSeries>
          </c:ext>
        </c:extLst>
      </c:lineChart>
      <c:catAx>
        <c:axId val="516906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906879"/>
        <c:crosses val="autoZero"/>
        <c:auto val="1"/>
        <c:lblAlgn val="ctr"/>
        <c:lblOffset val="100"/>
        <c:noMultiLvlLbl val="0"/>
      </c:catAx>
      <c:valAx>
        <c:axId val="51690687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9063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t>Monthly Shortened Treatment Rate </a:t>
            </a:r>
            <a:r>
              <a:rPr lang="en-US" sz="1200" b="0"/>
              <a:t>(Lower</a:t>
            </a:r>
            <a:r>
              <a:rPr lang="en-US" sz="1200" b="0" baseline="0"/>
              <a:t> is Better)</a:t>
            </a:r>
            <a:endParaRPr lang="en-US" sz="1200" b="0"/>
          </a:p>
        </c:rich>
      </c:tx>
      <c:layout>
        <c:manualLayout>
          <c:xMode val="edge"/>
          <c:yMode val="edge"/>
          <c:x val="0.15326810176125247"/>
          <c:y val="1.68640582104250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301821861308425E-2"/>
          <c:y val="0.15199589941875935"/>
          <c:w val="0.88604260083927866"/>
          <c:h val="0.65501807798613321"/>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'YTD Shortened Tx'!$E$21:$E$32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'YTD Shortened Tx'!$F$21:$F$32</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8613-4AD3-8FE6-210618E90965}"/>
            </c:ext>
          </c:extLst>
        </c:ser>
        <c:dLbls>
          <c:showLegendKey val="0"/>
          <c:showVal val="0"/>
          <c:showCatName val="0"/>
          <c:showSerName val="0"/>
          <c:showPercent val="0"/>
          <c:showBubbleSize val="0"/>
        </c:dLbls>
        <c:smooth val="0"/>
        <c:axId val="349460159"/>
        <c:axId val="349460639"/>
        <c:extLst>
          <c:ext xmlns:c15="http://schemas.microsoft.com/office/drawing/2012/chart" uri="{02D57815-91ED-43cb-92C2-25804820EDAC}">
            <c15:filteredLineSeries>
              <c15:ser>
                <c:idx val="1"/>
                <c:order val="1"/>
                <c:spPr>
                  <a:ln w="28575" cap="rnd">
                    <a:solidFill>
                      <a:schemeClr val="accent2"/>
                    </a:solidFill>
                    <a:round/>
                  </a:ln>
                  <a:effectLst/>
                </c:spPr>
                <c:marker>
                  <c:symbol val="none"/>
                </c:marker>
                <c:cat>
                  <c:strRef>
                    <c:extLst>
                      <c:ext uri="{02D57815-91ED-43cb-92C2-25804820EDAC}">
                        <c15:formulaRef>
                          <c15:sqref>'YTD Shortened Tx'!$E$21:$E$32</c15:sqref>
                        </c15:formulaRef>
                      </c:ext>
                    </c:extLst>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extLst>
                      <c:ext uri="{02D57815-91ED-43cb-92C2-25804820EDAC}">
                        <c15:formulaRef>
                          <c15:sqref>'YTD Shortened Tx'!$G$21:$G$32</c15:sqref>
                        </c15:formulaRef>
                      </c:ext>
                    </c:extLst>
                    <c:numCache>
                      <c:formatCode>0.0%</c:formatCode>
                      <c:ptCount val="12"/>
                    </c:numCache>
                  </c:numRef>
                </c:val>
                <c:smooth val="0"/>
                <c:extLst>
                  <c:ext xmlns:c16="http://schemas.microsoft.com/office/drawing/2014/chart" uri="{C3380CC4-5D6E-409C-BE32-E72D297353CC}">
                    <c16:uniqueId val="{00000001-8613-4AD3-8FE6-210618E90965}"/>
                  </c:ext>
                </c:extLst>
              </c15:ser>
            </c15:filteredLineSeries>
          </c:ext>
        </c:extLst>
      </c:lineChart>
      <c:catAx>
        <c:axId val="34946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460639"/>
        <c:crosses val="autoZero"/>
        <c:auto val="1"/>
        <c:lblAlgn val="ctr"/>
        <c:lblOffset val="100"/>
        <c:noMultiLvlLbl val="0"/>
      </c:catAx>
      <c:valAx>
        <c:axId val="349460639"/>
        <c:scaling>
          <c:orientation val="minMax"/>
          <c:max val="0.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4601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0</xdr:colOff>
      <xdr:row>1</xdr:row>
      <xdr:rowOff>0</xdr:rowOff>
    </xdr:from>
    <xdr:to>
      <xdr:col>16</xdr:col>
      <xdr:colOff>8660</xdr:colOff>
      <xdr:row>15</xdr:row>
      <xdr:rowOff>0</xdr:rowOff>
    </xdr:to>
    <xdr:graphicFrame macro="">
      <xdr:nvGraphicFramePr>
        <xdr:cNvPr id="2" name="Chart 1" descr="Monthly Compliance: Rescheduled Missed Treatments chart">
          <a:extLst>
            <a:ext uri="{FF2B5EF4-FFF2-40B4-BE49-F238E27FC236}">
              <a16:creationId xmlns:a16="http://schemas.microsoft.com/office/drawing/2014/main" id="{B5F134BB-8F93-0398-6B2A-245CC43B78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12987</xdr:colOff>
      <xdr:row>16</xdr:row>
      <xdr:rowOff>0</xdr:rowOff>
    </xdr:from>
    <xdr:to>
      <xdr:col>15</xdr:col>
      <xdr:colOff>606135</xdr:colOff>
      <xdr:row>31</xdr:row>
      <xdr:rowOff>0</xdr:rowOff>
    </xdr:to>
    <xdr:graphicFrame macro="">
      <xdr:nvGraphicFramePr>
        <xdr:cNvPr id="3" name="Chart 2" descr="Monthly Rescheduled Treatments Attended chart">
          <a:extLst>
            <a:ext uri="{FF2B5EF4-FFF2-40B4-BE49-F238E27FC236}">
              <a16:creationId xmlns:a16="http://schemas.microsoft.com/office/drawing/2014/main" id="{1907B981-27B2-79A1-760D-B339FACD12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8659</xdr:colOff>
      <xdr:row>1</xdr:row>
      <xdr:rowOff>9525</xdr:rowOff>
    </xdr:from>
    <xdr:to>
      <xdr:col>15</xdr:col>
      <xdr:colOff>600075</xdr:colOff>
      <xdr:row>16</xdr:row>
      <xdr:rowOff>180975</xdr:rowOff>
    </xdr:to>
    <xdr:graphicFrame macro="">
      <xdr:nvGraphicFramePr>
        <xdr:cNvPr id="2" name="Chart 1" descr="Monthly Compliance: Shortened Treatment Education Performed chart">
          <a:extLst>
            <a:ext uri="{FF2B5EF4-FFF2-40B4-BE49-F238E27FC236}">
              <a16:creationId xmlns:a16="http://schemas.microsoft.com/office/drawing/2014/main" id="{8AD43145-1124-4090-B057-80B4A7780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361949</xdr:colOff>
      <xdr:row>18</xdr:row>
      <xdr:rowOff>4762</xdr:rowOff>
    </xdr:from>
    <xdr:to>
      <xdr:col>15</xdr:col>
      <xdr:colOff>600074</xdr:colOff>
      <xdr:row>33</xdr:row>
      <xdr:rowOff>0</xdr:rowOff>
    </xdr:to>
    <xdr:graphicFrame macro="">
      <xdr:nvGraphicFramePr>
        <xdr:cNvPr id="3" name="Chart 2" descr="Monthly Shortened Treatment Rate chart (lower is better)">
          <a:extLst>
            <a:ext uri="{FF2B5EF4-FFF2-40B4-BE49-F238E27FC236}">
              <a16:creationId xmlns:a16="http://schemas.microsoft.com/office/drawing/2014/main" id="{3416FE7E-88A0-4F0B-9CBB-7D0937CFB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This is the logo for the HSAG ESRD Networks 7, 13, 15, 17, and 18.</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0A27B0A-34A3-403D-A4B8-25D48C1E3013}" name="Table15352434" displayName="Table15352434" ref="A2:I33" totalsRowShown="0" headerRowDxfId="311" dataDxfId="310">
  <autoFilter ref="A2:I33" xr:uid="{D0A27B0A-34A3-403D-A4B8-25D48C1E3013}"/>
  <tableColumns count="9">
    <tableColumn id="1" xr3:uid="{46F55536-5AD6-4E3E-9884-AAAAC2E92353}" name="Patient Name" dataDxfId="309"/>
    <tableColumn id="6" xr3:uid="{27A33287-325A-4F60-BFCE-199F7198EFC8}" name="Treatment Schedule" dataDxfId="308"/>
    <tableColumn id="2" xr3:uid="{1F06B299-ADEF-4C27-8542-CCFB065A5FD2}" name="Date of Missed Treatment (MM/DD/YY)" dataDxfId="307"/>
    <tableColumn id="8" xr3:uid="{7A730A5D-00F7-4355-BDF5-FC87AC0AFDEE}" name="Reason for Missed Treatment" dataDxfId="306"/>
    <tableColumn id="3" xr3:uid="{4F6A04B0-C46E-494D-97FF-EE4D89E13D45}" name="Rescheduled Treatment Offered " dataDxfId="305"/>
    <tableColumn id="4" xr3:uid="{060F2023-1163-4429-ABAE-63E7F6D630E5}" name="Date of Rescheduled Treatment (MM/DD/YY)" dataDxfId="304"/>
    <tableColumn id="7" xr3:uid="{5B136119-F7B6-45D1-99F9-F1FB41AA1F59}" name="Patient Attended Rescheduled Treatment  " dataDxfId="303"/>
    <tableColumn id="5" xr3:uid="{B7251A1A-6798-4091-B63A-8EF2E0A11043}" name="Offered Patient Education on Missed Treatment" dataDxfId="302"/>
    <tableColumn id="9" xr3:uid="{442950A6-CB8B-47D6-B044-124D47DE897A}" name="Date Education Completed (MM/DD/YY)" dataDxfId="30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AF05CF4-09EA-4F49-9EF8-875B96043806}" name="Table1462763735" displayName="Table1462763735" ref="N2:S33" totalsRowShown="0" headerRowDxfId="300" dataDxfId="299">
  <autoFilter ref="N2:S33" xr:uid="{1AF05CF4-09EA-4F49-9EF8-875B96043806}"/>
  <tableColumns count="6">
    <tableColumn id="1" xr3:uid="{C52A7463-1061-452C-AB96-2F85B85CF765}" name="Patient Name" dataDxfId="298"/>
    <tableColumn id="6" xr3:uid="{AFBC3F25-1BBF-4FF9-B35B-D4AD3A7AFC10}" name="Treatment  Schedule" dataDxfId="297"/>
    <tableColumn id="2" xr3:uid="{BAD3343A-1DB9-46A8-9054-5792D5C1DBC4}" name="Date of Shortened Treatment (MM/DD/YY)" dataDxfId="296"/>
    <tableColumn id="4" xr3:uid="{59FFB33C-5E41-436A-9DEA-4D86CF50A198}" name="Reason For Shortened Treatment" dataDxfId="295"/>
    <tableColumn id="5" xr3:uid="{A8B6A3EB-6432-43A7-A480-54FC0E3F92DD}" name="Offered Patient Education on Shortened  Treatment" dataDxfId="294"/>
    <tableColumn id="3" xr3:uid="{3D8AE1B2-7B6A-4878-8E94-F0F2DF27F1CC}" name="Date Education Completed (MM/DD/YY)" dataDxfId="29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CD5BECCF-6451-4BAC-85EC-5D189053DCC8}" name="Table1535243446" displayName="Table1535243446" ref="A2:I33" totalsRowShown="0" headerRowDxfId="292" dataDxfId="291">
  <autoFilter ref="A2:I33" xr:uid="{D0A27B0A-34A3-403D-A4B8-25D48C1E3013}"/>
  <tableColumns count="9">
    <tableColumn id="1" xr3:uid="{48B32DD3-9B91-4B60-9300-138D22FB49C5}" name="Patient Name" dataDxfId="290"/>
    <tableColumn id="6" xr3:uid="{F16B542C-D839-4395-B3C9-692B052010D7}" name="Treatment Schedule" dataDxfId="289"/>
    <tableColumn id="2" xr3:uid="{174131A1-DC14-46F6-B999-DACAB8588C10}" name="Date of Missed Treatment (MM/DD/YY)" dataDxfId="288"/>
    <tableColumn id="8" xr3:uid="{24B1B877-AB92-47B0-9E3D-F3AE95C127B3}" name="Reason for Missed Treatment" dataDxfId="287"/>
    <tableColumn id="3" xr3:uid="{420942DF-8343-4820-AEC3-59D996458671}" name="Rescheduled Treatment Offered " dataDxfId="286"/>
    <tableColumn id="4" xr3:uid="{D4AC18F0-AC59-466C-8425-11A3DC509D94}" name="Date of Rescheduled Treatment (MM/DD/YY)" dataDxfId="285"/>
    <tableColumn id="7" xr3:uid="{ABF41127-C998-4A43-8D36-ED9833E89159}" name="Patient Attended Rescheduled Treatment " dataDxfId="284"/>
    <tableColumn id="5" xr3:uid="{FCADAF66-E955-47F0-A1DC-B94C2C0D5252}" name="Offered Patient Education on Missed Treatment" dataDxfId="283"/>
    <tableColumn id="9" xr3:uid="{A051719D-A115-4B12-9609-B59157FEC7B0}" name="Date Education Completed (MM/DD/YY)" dataDxfId="28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91BF3C-58EB-4161-9948-42CB5DF921AF}" name="Table146276373547" displayName="Table146276373547" ref="N2:S33" totalsRowShown="0" headerRowDxfId="281" dataDxfId="280">
  <autoFilter ref="N2:S33" xr:uid="{1AF05CF4-09EA-4F49-9EF8-875B96043806}"/>
  <tableColumns count="6">
    <tableColumn id="1" xr3:uid="{5A24C930-CBCE-455D-ABDB-43A742B8477F}" name="Patient Name" dataDxfId="279"/>
    <tableColumn id="6" xr3:uid="{33A283C7-6F50-48A6-92D9-46B60798CB98}" name="Treatment Schedule" dataDxfId="278"/>
    <tableColumn id="2" xr3:uid="{3D1ABCB0-0474-4D84-911F-410612C305FD}" name="Date of Shortened treatment (MM/DD/YY)" dataDxfId="277"/>
    <tableColumn id="4" xr3:uid="{9BE249FB-1326-4AFE-BAF2-5D3A75BEA572}" name="Reason For Shortened Treatment" dataDxfId="276"/>
    <tableColumn id="5" xr3:uid="{B2CD0819-952C-4B69-885E-9A3ED9CED9B0}" name="Offered Patient Education on Shortened  Treatment" dataDxfId="275"/>
    <tableColumn id="3" xr3:uid="{7E92DB74-5A1F-4278-961F-626FF7676C42}" name="Date Education Completed (MM/DD/YY)" dataDxfId="27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6C6803E-BB48-4B54-A8D1-39335096B8BE}" name="Table153524344648" displayName="Table153524344648" ref="A2:I33" totalsRowShown="0" headerRowDxfId="273" dataDxfId="272">
  <autoFilter ref="A2:I33" xr:uid="{D0A27B0A-34A3-403D-A4B8-25D48C1E3013}"/>
  <tableColumns count="9">
    <tableColumn id="1" xr3:uid="{E8EB1D73-914A-45FB-B8CD-8B05D1ADF23C}" name="Patient Name" dataDxfId="271"/>
    <tableColumn id="6" xr3:uid="{751C5770-2122-41F8-B946-9B6E2ECFF772}" name="Treatment Schedule" dataDxfId="270"/>
    <tableColumn id="2" xr3:uid="{B1F3C68F-73CF-4BDF-A946-82BB9849335B}" name="Date of Missed Treatment (MM/DD/YY)" dataDxfId="269"/>
    <tableColumn id="8" xr3:uid="{9449E4EE-8595-46B6-8D0D-911325F53AB1}" name="Reason for Missed Treatment" dataDxfId="268"/>
    <tableColumn id="3" xr3:uid="{E73441BA-3335-4AA1-A655-63C43AE70EA1}" name="Rescheduled Treatment Offered " dataDxfId="267"/>
    <tableColumn id="4" xr3:uid="{FFC004FB-1CA7-4C15-9D55-2767DF6981B3}" name="Date of Rescheduled Treatment (MM/DD/YY)" dataDxfId="266"/>
    <tableColumn id="7" xr3:uid="{09603574-7F90-4D70-9340-C063EBEA99D7}" name="Patient Attended Rescheduled Treatment " dataDxfId="265"/>
    <tableColumn id="5" xr3:uid="{7883171E-CA15-4F17-8427-DEBCFDDF87B5}" name="Offered Patient Education on Missed Treatment" dataDxfId="264"/>
    <tableColumn id="9" xr3:uid="{FDFA7394-0136-4785-8349-5CB8F176A71A}" name="Date Education Completed (MM/DD/YY)" dataDxfId="26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D2E270B4-B348-4FE4-9F37-9216B959C959}" name="Table14627637354749" displayName="Table14627637354749" ref="N2:S33" totalsRowShown="0" headerRowDxfId="262" dataDxfId="261">
  <autoFilter ref="N2:S33" xr:uid="{1AF05CF4-09EA-4F49-9EF8-875B96043806}"/>
  <tableColumns count="6">
    <tableColumn id="1" xr3:uid="{954B02DF-22AE-4273-8925-1DD26A276453}" name="Patient Name" dataDxfId="260"/>
    <tableColumn id="6" xr3:uid="{0668191B-A846-49E7-A824-4585BA495FD8}" name="Treatment  Schedule" dataDxfId="259"/>
    <tableColumn id="2" xr3:uid="{E22FF7D7-4A29-49CF-8351-CA4C1AE15EB0}" name="Date of Shortened  Treatment (MM/DD/YY)" dataDxfId="258"/>
    <tableColumn id="4" xr3:uid="{A0A944D3-56F3-489E-BC59-1016839ACD86}" name="Reason For Shortened Treatment" dataDxfId="257"/>
    <tableColumn id="5" xr3:uid="{CCC46B78-6398-46B5-AF0C-80ACF3113FB2}" name="Offered Patient Education on Shortened  Treatment" dataDxfId="256"/>
    <tableColumn id="3" xr3:uid="{5891099C-A7F4-41AA-9B49-A99B5C729066}" name="Date Education Completed (MM/DD/YY)" dataDxfId="25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099F0CD-A942-4BC9-AB43-61039E3F6B20}" name="Table15352434464850" displayName="Table15352434464850" ref="A2:I33" totalsRowShown="0" headerRowDxfId="254" dataDxfId="253">
  <autoFilter ref="A2:I33" xr:uid="{D0A27B0A-34A3-403D-A4B8-25D48C1E3013}"/>
  <tableColumns count="9">
    <tableColumn id="1" xr3:uid="{1A88114F-4D76-4107-B104-45EBBFA07BBA}" name="Patient Name" dataDxfId="252"/>
    <tableColumn id="6" xr3:uid="{BC3DAD19-2479-4CDD-9C7E-F51D0A44455F}" name="Treatment Schedule" dataDxfId="251"/>
    <tableColumn id="2" xr3:uid="{46EFCE9B-4AC6-48D4-8718-9506CFEB0330}" name="Date of Missed Treatment (MM/DD/YY)" dataDxfId="250"/>
    <tableColumn id="8" xr3:uid="{B35519ED-7EF2-451D-9552-7AA16AAC1150}" name="Reason for Missed Treatment" dataDxfId="249"/>
    <tableColumn id="3" xr3:uid="{0AAE3FFF-1C16-4D49-9514-7CA8FE7E57DF}" name="Rescheduled Treatment Offered " dataDxfId="248"/>
    <tableColumn id="4" xr3:uid="{6CABAFCE-A953-4AEC-B32E-5906EA48B4D2}" name="Date of Rescheduled Treatment (MM/DD/YY)" dataDxfId="247"/>
    <tableColumn id="7" xr3:uid="{5C213AF2-0421-42C6-80C9-F526DA6FBA7E}" name="Patient Attended Rescheduled Treatment" dataDxfId="246"/>
    <tableColumn id="5" xr3:uid="{BCD86C10-96DD-46F0-ABC9-7086DB79B921}" name="Offered Patient Education on Missed Treatment" dataDxfId="245"/>
    <tableColumn id="9" xr3:uid="{402C139A-19A8-49DC-91B0-CB8C6CBB9523}" name="Date Education Completed (MM/DD/YY)" dataDxfId="24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C200CDE6-D688-4ED1-991E-04E6F24DE087}" name="Table1462763735474951" displayName="Table1462763735474951" ref="N2:S33" totalsRowShown="0" headerRowDxfId="243" dataDxfId="242">
  <autoFilter ref="N2:S33" xr:uid="{1AF05CF4-09EA-4F49-9EF8-875B96043806}"/>
  <tableColumns count="6">
    <tableColumn id="1" xr3:uid="{8A73C063-E197-4228-A10C-42E3B67CC9C2}" name="Patient Name" dataDxfId="241"/>
    <tableColumn id="6" xr3:uid="{1FF0A117-CA00-4009-BD18-7FB47065A430}" name="Treatment  Schedule" dataDxfId="240"/>
    <tableColumn id="2" xr3:uid="{4F20F443-6F98-4804-AB7A-F3B5DB572256}" name="Date of Shortened  Treatment (MM/DD/YY)" dataDxfId="239"/>
    <tableColumn id="4" xr3:uid="{037067D9-3E7D-432A-B3E2-1C4ED9300804}" name="Reason For Shortened Treatment" dataDxfId="238"/>
    <tableColumn id="5" xr3:uid="{7301BBBA-EFC5-4896-9543-C39792043992}" name="Offered Patient Education on Shortened  Treatment" dataDxfId="237"/>
    <tableColumn id="3" xr3:uid="{C4FEA1AD-F3DE-40F2-9260-06441DCCC8E9}" name="Date Education Completed (MM/DD/YY)" dataDxfId="23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6C755741-C38A-44DB-AE27-206969221C8F}" name="Table1535243446485052" displayName="Table1535243446485052" ref="A2:I33" totalsRowShown="0" headerRowDxfId="235" dataDxfId="234">
  <autoFilter ref="A2:I33" xr:uid="{D0A27B0A-34A3-403D-A4B8-25D48C1E3013}"/>
  <tableColumns count="9">
    <tableColumn id="1" xr3:uid="{F667FABC-B2C8-4A4C-AF2D-64BC7DCA5B41}" name="Patient Name" dataDxfId="233"/>
    <tableColumn id="6" xr3:uid="{BA5B421A-E117-481C-A103-17AACA6E8333}" name="Treatment Schedule" dataDxfId="232"/>
    <tableColumn id="2" xr3:uid="{24B9EF8C-8AA8-4AA6-8D5D-0F3F1B4A56E8}" name="Date of Missed Treatment (MM/DD/YY)" dataDxfId="231"/>
    <tableColumn id="8" xr3:uid="{8CF3E343-3DD2-4A3C-A3FA-57288AC3EE95}" name="Reason for Missed Treatment" dataDxfId="230"/>
    <tableColumn id="3" xr3:uid="{11D04C3D-8B09-43BF-BCA7-E16545C3BDB1}" name="Rescheduled Treatment Offered " dataDxfId="229"/>
    <tableColumn id="4" xr3:uid="{8A274CA5-60EC-44AA-B8B6-6E18CEA70681}" name="Date of Rescheduled Treatment (MM/DD/YY)" dataDxfId="228"/>
    <tableColumn id="7" xr3:uid="{D48C7B17-85D1-431E-AAA7-54858312B857}" name="Patient Attended Rescheduled Treatment " dataDxfId="227"/>
    <tableColumn id="5" xr3:uid="{2FB2974E-BA41-4036-902D-979AF05ABD37}" name="Offered Patient Education on Missed Treatment" dataDxfId="226"/>
    <tableColumn id="9" xr3:uid="{0578A62F-4B1A-47D4-9680-D6733B40E4D3}" name="Date Education Completed (MM/DD/YY)" dataDxfId="22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ABD4A00C-23DA-4E60-B32C-9580E271EC6C}" name="Table146276373547495153" displayName="Table146276373547495153" ref="N2:S33" totalsRowShown="0" headerRowDxfId="224" dataDxfId="223">
  <autoFilter ref="N2:S33" xr:uid="{1AF05CF4-09EA-4F49-9EF8-875B96043806}"/>
  <tableColumns count="6">
    <tableColumn id="1" xr3:uid="{E27C5A77-A2BC-4DA9-A6B5-6767CD6FEA0B}" name="Patient Name" dataDxfId="222"/>
    <tableColumn id="6" xr3:uid="{2B1C7E44-5A68-4CC0-9B6F-3D3B132BA570}" name="Treatment  Schedule" dataDxfId="221"/>
    <tableColumn id="2" xr3:uid="{82698C46-8CBE-4623-BB3D-00245E7E8B3F}" name="Date of Shortened  Treatment (MM/DD/YY)" dataDxfId="220"/>
    <tableColumn id="4" xr3:uid="{6F24E106-DCEF-4603-B34B-1DB720D6EFA5}" name="Reason For Shortened Treatment" dataDxfId="219"/>
    <tableColumn id="5" xr3:uid="{868ECD1B-83DA-4F07-87A9-35669E851102}" name="Offered Patient Education on Shortened  Treatment" dataDxfId="218"/>
    <tableColumn id="3" xr3:uid="{F0337CA2-6B13-41E2-AFE8-AC9B8B7EC07E}" name="Date Education Completed (MM/DD/YY)" dataDxfId="217"/>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945495F7-9BBB-47DC-A24F-48B53FBD9358}" name="Table153524344648505254" displayName="Table153524344648505254" ref="A2:I33" totalsRowShown="0" headerRowDxfId="216" dataDxfId="215">
  <autoFilter ref="A2:I33" xr:uid="{D0A27B0A-34A3-403D-A4B8-25D48C1E3013}"/>
  <tableColumns count="9">
    <tableColumn id="1" xr3:uid="{6858ACB5-4104-468F-8263-817DED002F7A}" name="Patient Name" dataDxfId="214"/>
    <tableColumn id="6" xr3:uid="{589A0FFD-27CD-4B5A-A655-996597FFF304}" name="Treatment  Schedule" dataDxfId="213"/>
    <tableColumn id="2" xr3:uid="{4BB5BB42-DB72-4337-A9A1-2D6CF5D382D0}" name="Date of Missed Treatment (MM/DD/YY)" dataDxfId="212"/>
    <tableColumn id="8" xr3:uid="{9E737B48-3D60-4E09-8B21-2A3FCE96B659}" name="Reason for Missed Treatment" dataDxfId="211"/>
    <tableColumn id="3" xr3:uid="{EDA33445-3B17-4571-8AEA-CF1FF3C992D7}" name="Rescheduled Treatment Offered " dataDxfId="210"/>
    <tableColumn id="4" xr3:uid="{0C3285DA-D431-49B9-AE4F-85B67782A13B}" name="Date of Rescheduled Treatment (MM/DD/YY)" dataDxfId="209"/>
    <tableColumn id="7" xr3:uid="{9E9A7D91-0C08-4775-AD04-A80BE61A5E8B}" name="Patient Attended Rescheduled Treatment " dataDxfId="208"/>
    <tableColumn id="5" xr3:uid="{BC65D303-270F-462F-8164-E5B6080D2567}" name="Offered Patient Education on Missed Treatment" dataDxfId="207"/>
    <tableColumn id="9" xr3:uid="{25A46C0B-7B1C-4DD6-8DE4-29F2936ED9DF}" name="Date Education Completed (MM/DD/YY)" dataDxfId="20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CEBCDC-D3AD-4995-BC6E-E916B8C008C8}" name="Table14627637354749515355" displayName="Table14627637354749515355" ref="N2:S33" totalsRowShown="0" headerRowDxfId="205" dataDxfId="204">
  <autoFilter ref="N2:S33" xr:uid="{1AF05CF4-09EA-4F49-9EF8-875B96043806}"/>
  <tableColumns count="6">
    <tableColumn id="1" xr3:uid="{06FD3793-C937-4B92-8CCF-6BF095269102}" name="Patient Name" dataDxfId="203"/>
    <tableColumn id="6" xr3:uid="{84C02748-0797-4A36-8989-34A4325C30D6}" name="Treatment  Schedule" dataDxfId="202"/>
    <tableColumn id="2" xr3:uid="{6D94CBC9-D860-446F-8B37-7153AE50C871}" name="Date of Shortened  Treatment (MM/DD/YY)" dataDxfId="201"/>
    <tableColumn id="4" xr3:uid="{FBDBCFBF-80DA-4BD5-825E-5AC0BC856592}" name="Reason For Shortened Treatment" dataDxfId="200"/>
    <tableColumn id="5" xr3:uid="{9B3728CD-54A7-4FCE-8B9C-8BDA21B52ADF}" name="Offered Patient Education on Shortened  Treatment" dataDxfId="199"/>
    <tableColumn id="3" xr3:uid="{303F064D-B148-41B6-B268-30FE3AFE104A}" name="Date Education Completed (MM/DD/YY)" dataDxfId="19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F92A0124-90EF-4C2E-9DC2-88F86C0AF0AF}" name="Table15352434464850525456" displayName="Table15352434464850525456" ref="A2:I33" totalsRowShown="0" headerRowDxfId="197" dataDxfId="196">
  <autoFilter ref="A2:I33" xr:uid="{D0A27B0A-34A3-403D-A4B8-25D48C1E3013}"/>
  <tableColumns count="9">
    <tableColumn id="1" xr3:uid="{90D574EF-D2C5-4E5A-9F2D-40F8EAA537DE}" name="Patient Name" dataDxfId="195"/>
    <tableColumn id="6" xr3:uid="{B6BBD15F-804F-4CE4-B703-6C4283E2AEEB}" name="Treatment Schedule" dataDxfId="194"/>
    <tableColumn id="2" xr3:uid="{E8A3C40D-18F3-4F45-9C5F-1341F6520B01}" name="Date of Missed Treatment (MM/DD/YY)" dataDxfId="193"/>
    <tableColumn id="8" xr3:uid="{DC257330-9E5E-4C3D-8F2C-13E2B9B9C374}" name="Reason for Missed Treatment" dataDxfId="192"/>
    <tableColumn id="3" xr3:uid="{83ACBA43-37B2-434F-90E6-58B7E7D7AF69}" name="Rescheduled Treatment Offered " dataDxfId="191"/>
    <tableColumn id="4" xr3:uid="{42B5AAEA-64CF-406F-8659-6E17622DEBD2}" name="Date of Rescheduled Treatment (MM/DD/YY)" dataDxfId="190"/>
    <tableColumn id="7" xr3:uid="{CFAB7D03-E58A-43E6-B54A-41E6BD0E47D0}" name="Patient Attended Rescheduled Treatment" dataDxfId="189"/>
    <tableColumn id="5" xr3:uid="{5FE7B6E8-1FFF-4DBF-B753-2D00EAE52C67}" name="Offered Patient Education on Missed Treatment" dataDxfId="188"/>
    <tableColumn id="9" xr3:uid="{E5F86236-36D8-4AA8-80AD-6840A3E2EF03}" name="Date Education Completed (MM/DD/YY)" dataDxfId="187"/>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058BBDF-527E-4C5F-9DB9-678E2E614FFA}" name="Table1462763735474951535557" displayName="Table1462763735474951535557" ref="N2:S33" totalsRowShown="0" headerRowDxfId="186" dataDxfId="185">
  <autoFilter ref="N2:S33" xr:uid="{1AF05CF4-09EA-4F49-9EF8-875B96043806}"/>
  <tableColumns count="6">
    <tableColumn id="1" xr3:uid="{7070A781-0304-4DAC-B0F0-38DB2AFE3E84}" name="Patient Name" dataDxfId="184"/>
    <tableColumn id="6" xr3:uid="{4FAED271-EDFB-4025-9509-832B002D7596}" name="Treatment  Schedule" dataDxfId="183"/>
    <tableColumn id="2" xr3:uid="{4AAA22EE-A860-4EAE-A466-FD2E458C7D2D}" name="Date of Shortened  Treatment (MM/DD/YY)" dataDxfId="182"/>
    <tableColumn id="4" xr3:uid="{B1BE661F-4457-49A3-9068-B61EC7751461}" name="Reason For Shortened Treatment" dataDxfId="181"/>
    <tableColumn id="5" xr3:uid="{ED8A975A-EF76-4E14-9C08-F6B9819AF8AE}" name="Offered Patient Education on Shortened  Treatment" dataDxfId="180"/>
    <tableColumn id="3" xr3:uid="{999030C2-BDB5-45C2-8796-56EF0E0C67B2}" name="Date Education Completed (MM/DD/YY)" dataDxfId="179"/>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8D9A381B-B9E3-4008-B2C1-F05107C64B7D}" name="Table1535243446485052545658" displayName="Table1535243446485052545658" ref="A2:I33" totalsRowShown="0" headerRowDxfId="178" dataDxfId="177">
  <autoFilter ref="A2:I33" xr:uid="{D0A27B0A-34A3-403D-A4B8-25D48C1E3013}"/>
  <tableColumns count="9">
    <tableColumn id="1" xr3:uid="{299D291B-59DE-4C15-BB1F-D18765469691}" name="Patient Name" dataDxfId="176"/>
    <tableColumn id="6" xr3:uid="{26A3B680-EFC0-4C0D-BBF0-5A56BABE2D9B}" name="Treatment  Schedule" dataDxfId="175"/>
    <tableColumn id="2" xr3:uid="{E457C444-212F-4807-BBB8-1A3B2A76816A}" name="Date of Missed Treatment (MM/DD/YY)" dataDxfId="174"/>
    <tableColumn id="8" xr3:uid="{486FD49E-D18D-4231-8A66-FB0258DF5EFA}" name="Reason for Missed Treatment" dataDxfId="173"/>
    <tableColumn id="3" xr3:uid="{CA464ADF-AD07-4746-8D1E-7468A1296FB4}" name="Rescheduled Treatment Offered " dataDxfId="172"/>
    <tableColumn id="4" xr3:uid="{756FA8E7-9791-451A-B7F3-AD8CC707C9C9}" name="Date of Rescheduled Treatment (MM/DD/YY)" dataDxfId="171"/>
    <tableColumn id="7" xr3:uid="{A70EECBF-F3F1-46DE-8023-8A8AACB5618D}" name="Patient Attended Rescheduled Treatment" dataDxfId="170"/>
    <tableColumn id="5" xr3:uid="{F45C2830-ECFC-42C2-B9AF-0668A3E649FE}" name="Offered Patient Education on Missed Treatment" dataDxfId="169"/>
    <tableColumn id="9" xr3:uid="{7A72C2EF-0BC9-45B9-A8CB-3C57259D354E}" name="Date Education Completed (MM/DD/YY)" dataDxfId="168"/>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1E12C6D4-5A06-4EAF-B0AA-3128A656C0D3}" name="Table146276373547495153555759" displayName="Table146276373547495153555759" ref="N2:S33" totalsRowShown="0" headerRowDxfId="167" dataDxfId="166">
  <autoFilter ref="N2:S33" xr:uid="{1AF05CF4-09EA-4F49-9EF8-875B96043806}"/>
  <tableColumns count="6">
    <tableColumn id="1" xr3:uid="{0BA0B637-F3A7-4588-9C3D-EA89AEB20A55}" name="Patient Name" dataDxfId="165"/>
    <tableColumn id="6" xr3:uid="{BC1D6953-8F95-42F2-B03A-53EAB7A98BC9}" name="Treatment  Schedule" dataDxfId="164"/>
    <tableColumn id="2" xr3:uid="{3B0AF8AC-9A11-43D1-98C0-811BA0AE3FE6}" name="Date of Shortened  Treatment (MM/DD/YY)" dataDxfId="163"/>
    <tableColumn id="4" xr3:uid="{13863222-649D-4C30-9277-98C619B11B6E}" name="Reason For Shortened Treatment" dataDxfId="162"/>
    <tableColumn id="5" xr3:uid="{710D8A3F-900A-4191-BE99-1CDE87FB2601}" name="Offered Patient Education on Shortened  Treatment" dataDxfId="161"/>
    <tableColumn id="3" xr3:uid="{BAAE0ED4-CF44-44CE-81C3-4333AE772897}" name="Date Education Completed (MM/DD/YY)" dataDxfId="16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1C0D2E85-BE66-48CF-984D-852318B17784}" name="Table153524344648505254565860" displayName="Table153524344648505254565860" ref="A2:I33" totalsRowShown="0" headerRowDxfId="159" dataDxfId="158">
  <autoFilter ref="A2:I33" xr:uid="{D0A27B0A-34A3-403D-A4B8-25D48C1E3013}"/>
  <tableColumns count="9">
    <tableColumn id="1" xr3:uid="{DBCA6B18-82CC-4FC0-8560-22C824E15F8C}" name="Patient Name" dataDxfId="157"/>
    <tableColumn id="6" xr3:uid="{5E25298A-E8D1-4E30-82FF-31C02C6FC4BE}" name="Treatment  Schedule" dataDxfId="156"/>
    <tableColumn id="2" xr3:uid="{1B4AB117-2208-440A-AB98-667167499C67}" name="Date of Missed Treatment (MM/DD/YY)" dataDxfId="155"/>
    <tableColumn id="8" xr3:uid="{E43E1643-17A0-4F0C-972E-BB75C683D853}" name="Reason for Missed Treatment" dataDxfId="154"/>
    <tableColumn id="3" xr3:uid="{9BC6C489-B96D-4BFC-A63C-4BF1F5F3DEF1}" name="Rescheduled Treatment Offered " dataDxfId="153"/>
    <tableColumn id="4" xr3:uid="{6DFD3E4B-3D88-44E0-A86E-47F1D4CEBB53}" name="Date of Rescheduled Treatment (MM/DD/YY)" dataDxfId="152"/>
    <tableColumn id="7" xr3:uid="{32B9B270-C972-419C-AB17-61626C200CBA}" name="Patient Attended Rescheduled Treatment " dataDxfId="151"/>
    <tableColumn id="5" xr3:uid="{95F89472-21E8-49F1-A828-F269DF8A6D3C}" name="Offered Patient Education on Missed Treatment" dataDxfId="150"/>
    <tableColumn id="9" xr3:uid="{5BF4D156-B608-48A8-97D1-CC721369F54F}" name="Date Education Completed (MM/DD/YY)" dataDxfId="149"/>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F2FD02A2-37A8-4712-A198-52099B686942}" name="Table14627637354749515355575961" displayName="Table14627637354749515355575961" ref="N2:S33" totalsRowShown="0" headerRowDxfId="148" dataDxfId="147">
  <autoFilter ref="N2:S33" xr:uid="{1AF05CF4-09EA-4F49-9EF8-875B96043806}"/>
  <tableColumns count="6">
    <tableColumn id="1" xr3:uid="{49E74844-6B86-4E93-8A73-03484C07E3A8}" name="Patient Name" dataDxfId="146"/>
    <tableColumn id="6" xr3:uid="{1F5E485F-6B8C-42A4-9A80-2A7F368068CA}" name="Treatment  Schedule" dataDxfId="145"/>
    <tableColumn id="2" xr3:uid="{60102BA9-2221-421C-A581-AEA56FCA199D}" name="Date of Shortened  Treatment (MM/DD/YY)" dataDxfId="144"/>
    <tableColumn id="4" xr3:uid="{A373794A-8AD0-47D6-BF00-7DA075F52A4B}" name="Reason For Shortened Treatment" dataDxfId="143"/>
    <tableColumn id="5" xr3:uid="{215A0210-7F9C-4159-831A-37970FEF9BC8}" name="Offered Patient Education on Shortened  Treatment" dataDxfId="142"/>
    <tableColumn id="3" xr3:uid="{5546F310-12BC-4E26-A039-64F22953E7B9}" name="Date Education Completed (MM/DD/YY)" dataDxfId="14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93C64FA2-F33D-44D5-9844-8CF16759DEC7}" name="Table15352434464850525456586062" displayName="Table15352434464850525456586062" ref="A2:I33" totalsRowShown="0" headerRowDxfId="140" dataDxfId="139">
  <autoFilter ref="A2:I33" xr:uid="{D0A27B0A-34A3-403D-A4B8-25D48C1E3013}"/>
  <tableColumns count="9">
    <tableColumn id="1" xr3:uid="{A2941E94-BEC5-4D6D-8CF1-ABA15602670C}" name="Patient Name" dataDxfId="138"/>
    <tableColumn id="6" xr3:uid="{6EBFB753-A3B3-4F2B-B31E-1D8A8A6B9B0E}" name="Treatment Schedule" dataDxfId="137"/>
    <tableColumn id="2" xr3:uid="{4C476A93-0495-4D2A-ACE9-6DD3AA677A45}" name="Date of Missed Treatment (MM/DD/YY)" dataDxfId="136"/>
    <tableColumn id="8" xr3:uid="{BF1C0870-6D55-41CD-A949-B2B7DE3D433E}" name="Reason for Missed Treatment" dataDxfId="135"/>
    <tableColumn id="3" xr3:uid="{BA897B32-E447-4266-A6FB-43650CA0BCCA}" name="Rescheduled Treatment Offered " dataDxfId="134"/>
    <tableColumn id="4" xr3:uid="{5E50518A-FB64-489D-AB4F-2A9261B729E0}" name="Date of Rescheduled Treatment (MM/DD/YY)" dataDxfId="133"/>
    <tableColumn id="7" xr3:uid="{210068F4-D190-42CE-8BE7-29B35561866A}" name="Patient Attended Rescheduled Treatment " dataDxfId="132"/>
    <tableColumn id="5" xr3:uid="{2BF51F75-8D06-4019-B323-DE790435C333}" name="Offered Patient Education on Missed Treatment" dataDxfId="131"/>
    <tableColumn id="9" xr3:uid="{129ED57C-C42D-417E-B684-09C23CA9CD37}" name="Date Education Completed (MM/DD/YY)" dataDxfId="130"/>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97021476-AD35-4789-A65F-1F0DC35E296C}" name="Table1462763735474951535557596163" displayName="Table1462763735474951535557596163" ref="N2:S33" totalsRowShown="0" headerRowDxfId="129" dataDxfId="128">
  <autoFilter ref="N2:S33" xr:uid="{1AF05CF4-09EA-4F49-9EF8-875B96043806}"/>
  <tableColumns count="6">
    <tableColumn id="1" xr3:uid="{B3FEE7CD-6875-4329-A83E-0897D50277CB}" name="Patient Name" dataDxfId="127"/>
    <tableColumn id="6" xr3:uid="{41A8ABE7-C72C-48B2-83FE-7EDF0B67F00B}" name="Treatment Schedule" dataDxfId="126"/>
    <tableColumn id="2" xr3:uid="{24A8A148-6C30-4E3F-839F-3AF28E73ED25}" name="Date of Shortened  Treatment (MM/DD/YY)" dataDxfId="125"/>
    <tableColumn id="4" xr3:uid="{F5AA3DB4-CF6A-4468-84A4-D4F430C9EEEB}" name="Reason For Shortened Treatment" dataDxfId="124"/>
    <tableColumn id="5" xr3:uid="{B49D923F-FECF-422D-88A6-1C7680B2BDD7}" name="Offered Patient Education on Shortened  Treatment" dataDxfId="123"/>
    <tableColumn id="3" xr3:uid="{E8B4E047-0C18-4B87-8D96-3C036223BC82}" name="Date Education Completed (MM/DD/YY)" dataDxfId="122"/>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BDA4C051-8844-4DA5-8EBD-61C6FDDBD96E}" name="Table1535243446485052545658606264" displayName="Table1535243446485052545658606264" ref="A2:I33" totalsRowShown="0" headerRowDxfId="121" dataDxfId="120">
  <autoFilter ref="A2:I33" xr:uid="{D0A27B0A-34A3-403D-A4B8-25D48C1E3013}"/>
  <tableColumns count="9">
    <tableColumn id="1" xr3:uid="{C7032ADB-F5FB-4E9F-A13E-C1FFD06DAC4C}" name="Patient Name" dataDxfId="119"/>
    <tableColumn id="6" xr3:uid="{1702788D-2F63-4CAB-80EE-A011E4AD570C}" name="Treatment  Schedule" dataDxfId="118"/>
    <tableColumn id="2" xr3:uid="{64E239F1-78F6-4F27-97EA-34F62E2CF754}" name="Date of Missed Treatment (MM/DD/YY)" dataDxfId="117"/>
    <tableColumn id="8" xr3:uid="{68CB80CC-E269-4837-A58A-4A6F1741247D}" name="Reason for Missed Treatment" dataDxfId="116"/>
    <tableColumn id="3" xr3:uid="{93F70D02-532E-4D6E-A018-F54C077F0072}" name="Rescheduled Treatment Offered " dataDxfId="115"/>
    <tableColumn id="4" xr3:uid="{BC83B3CE-40CE-4E9A-9019-D7FCBA751088}" name="Date of Rescheduled Treatment (MM/DD/YY)" dataDxfId="114"/>
    <tableColumn id="7" xr3:uid="{B25F225F-6B25-446D-9892-F1345EAA8E6C}" name="Patient Attended Rescheduled Treatment " dataDxfId="113"/>
    <tableColumn id="5" xr3:uid="{8711B371-8A2B-41A3-BF6A-00B2D6CD9721}" name="Offered Patient Education on Missed Treatment" dataDxfId="112"/>
    <tableColumn id="9" xr3:uid="{8489F8D9-BC2D-44C8-BE44-5C43D288214F}" name="Date Education Completed (MM/DD/YY)" dataDxfId="111"/>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10DD21E-08FE-4975-B249-5CE0895C05E4}" name="Table146276373547495153555759616365" displayName="Table146276373547495153555759616365" ref="N2:S33" totalsRowShown="0" headerRowDxfId="110" dataDxfId="109">
  <autoFilter ref="N2:S33" xr:uid="{1AF05CF4-09EA-4F49-9EF8-875B96043806}"/>
  <tableColumns count="6">
    <tableColumn id="1" xr3:uid="{69952F26-E99D-464A-88AF-EDB75781ECE1}" name="Patient Name" dataDxfId="108"/>
    <tableColumn id="6" xr3:uid="{9EF4EEB5-336F-4932-9268-8F61F310E636}" name="Treatment  Schedule" dataDxfId="107"/>
    <tableColumn id="2" xr3:uid="{4A2C1CAA-515E-4268-9D07-60D7C58F9C4E}" name="Date of Shortened  Treatment (MM/DD/YY)" dataDxfId="106"/>
    <tableColumn id="4" xr3:uid="{051F19D0-3C3E-4BD5-8406-5705AF6B88BE}" name="Reason For Shortened Treatment" dataDxfId="105"/>
    <tableColumn id="5" xr3:uid="{A0AD0B2A-71D1-4325-981C-18143708898C}" name="Offered Patient Education on Shortened  Treatment" dataDxfId="104"/>
    <tableColumn id="3" xr3:uid="{E98214F3-DACF-41F2-AB47-64351DEEFA3B}" name="Date Education Completed (MM/DD/YY)" dataDxfId="103"/>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5F60006-9587-466B-A1FC-FEB7D3625A03}" name="Table153524344648505254565860626466" displayName="Table153524344648505254565860626466" ref="A2:I33" totalsRowShown="0" headerRowDxfId="102" dataDxfId="101">
  <autoFilter ref="A2:I33" xr:uid="{D0A27B0A-34A3-403D-A4B8-25D48C1E3013}"/>
  <tableColumns count="9">
    <tableColumn id="1" xr3:uid="{5D6C89A1-D78A-41D1-81DE-BB5F6CAC34C5}" name="Patient Name" dataDxfId="100"/>
    <tableColumn id="6" xr3:uid="{7972DC5F-C9B8-47BC-8E70-2F764E4D8565}" name="Treatment  Schedule" dataDxfId="99"/>
    <tableColumn id="2" xr3:uid="{C746948A-3A4F-49AA-97A0-1E4C2CE27AF2}" name="Date of Missed Treatment (MM/DD/YY)" dataDxfId="98"/>
    <tableColumn id="8" xr3:uid="{98F313E7-E243-48BD-90E2-808929451AC2}" name="Reason for Missed Treatment" dataDxfId="97"/>
    <tableColumn id="3" xr3:uid="{82451C5A-715D-4345-9C08-7FD35D836272}" name="Rescheduled Treatment Offered " dataDxfId="96"/>
    <tableColumn id="4" xr3:uid="{D923829E-A7C8-44C7-9935-DE5C5907CC65}" name="Date of Rescheduled Treatment (MM/DD/YY)" dataDxfId="95"/>
    <tableColumn id="7" xr3:uid="{0380A58D-6D13-4C86-8415-C22BFA364828}" name="Patient Attended Rescheduled Treatment" dataDxfId="94"/>
    <tableColumn id="5" xr3:uid="{27349A1E-BBD3-48B9-ABEA-A051F393B0F9}" name="Offered Patient Education on Missed Treatment" dataDxfId="93"/>
    <tableColumn id="9" xr3:uid="{D1FA9015-9298-428D-B7A8-72E120EBFA1D}" name="Date Education Completed (MM/DD/YY)" dataDxfId="92"/>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E35528D1-BCD1-4A9B-A159-B1975DA14753}" name="Table14627637354749515355575961636567" displayName="Table14627637354749515355575961636567" ref="N2:S33" totalsRowShown="0" headerRowDxfId="91" dataDxfId="90">
  <autoFilter ref="N2:S33" xr:uid="{1AF05CF4-09EA-4F49-9EF8-875B96043806}"/>
  <tableColumns count="6">
    <tableColumn id="1" xr3:uid="{50FE5F0A-7B7D-424D-9432-6927D97302D8}" name="Patient Name" dataDxfId="89"/>
    <tableColumn id="6" xr3:uid="{ACFC2DF6-EAA6-4257-B79E-831D291A39B4}" name="Treatment  Schedule" dataDxfId="88"/>
    <tableColumn id="2" xr3:uid="{F42919E5-2764-4BBF-A977-7926C91E625A}" name="Date of Shortened  Treatment (MM/DD/YY)" dataDxfId="87"/>
    <tableColumn id="4" xr3:uid="{7F6A9790-C0A4-470B-AC1C-4D61306930F3}" name="Reason For Shortened Treatment" dataDxfId="86"/>
    <tableColumn id="5" xr3:uid="{1FC9FAEA-8D6B-437B-B506-C9FB4DA3639C}" name="Offered Patient Education on Shortened  Treatment" dataDxfId="85"/>
    <tableColumn id="3" xr3:uid="{83CE8C9A-9FCA-4F1E-B57E-6E210F1BDE73}" name="Date Education Completed (MM/DD/YY)" dataDxfId="8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08CBD-FC1D-40FB-84F8-691D4A62CD81}">
  <sheetPr>
    <tabColor theme="5" tint="0.79998168889431442"/>
  </sheetPr>
  <dimension ref="B2:O29"/>
  <sheetViews>
    <sheetView tabSelected="1" workbookViewId="0">
      <selection activeCell="B7" sqref="B7:N25"/>
    </sheetView>
  </sheetViews>
  <sheetFormatPr defaultRowHeight="15" x14ac:dyDescent="0.25"/>
  <sheetData>
    <row r="2" spans="2:14" ht="23.25" x14ac:dyDescent="0.35">
      <c r="B2" s="27" t="s">
        <v>0</v>
      </c>
      <c r="C2" s="27"/>
      <c r="D2" s="27"/>
      <c r="E2" s="27"/>
      <c r="F2" s="27"/>
      <c r="G2" s="27"/>
      <c r="H2" s="27"/>
      <c r="I2" s="27"/>
      <c r="J2" s="27"/>
      <c r="K2" s="27"/>
      <c r="L2" s="27"/>
      <c r="M2" s="27"/>
      <c r="N2" s="27"/>
    </row>
    <row r="3" spans="2:14" ht="15" customHeight="1" x14ac:dyDescent="0.25">
      <c r="B3" s="28" t="s">
        <v>65</v>
      </c>
      <c r="C3" s="28"/>
      <c r="D3" s="28"/>
      <c r="E3" s="28"/>
      <c r="F3" s="28"/>
      <c r="G3" s="28"/>
      <c r="H3" s="28"/>
      <c r="I3" s="28"/>
      <c r="J3" s="28"/>
      <c r="K3" s="28"/>
      <c r="L3" s="28"/>
      <c r="M3" s="28"/>
      <c r="N3" s="28"/>
    </row>
    <row r="4" spans="2:14" ht="15" customHeight="1" x14ac:dyDescent="0.25">
      <c r="B4" s="28"/>
      <c r="C4" s="28"/>
      <c r="D4" s="28"/>
      <c r="E4" s="28"/>
      <c r="F4" s="28"/>
      <c r="G4" s="28"/>
      <c r="H4" s="28"/>
      <c r="I4" s="28"/>
      <c r="J4" s="28"/>
      <c r="K4" s="28"/>
      <c r="L4" s="28"/>
      <c r="M4" s="28"/>
      <c r="N4" s="28"/>
    </row>
    <row r="5" spans="2:14" ht="45" customHeight="1" x14ac:dyDescent="0.25">
      <c r="B5" s="28"/>
      <c r="C5" s="28"/>
      <c r="D5" s="28"/>
      <c r="E5" s="28"/>
      <c r="F5" s="28"/>
      <c r="G5" s="28"/>
      <c r="H5" s="28"/>
      <c r="I5" s="28"/>
      <c r="J5" s="28"/>
      <c r="K5" s="28"/>
      <c r="L5" s="28"/>
      <c r="M5" s="28"/>
      <c r="N5" s="28"/>
    </row>
    <row r="6" spans="2:14" ht="18.75" x14ac:dyDescent="0.3">
      <c r="B6" s="29"/>
      <c r="C6" s="29"/>
      <c r="D6" s="29"/>
      <c r="E6" s="29"/>
      <c r="F6" s="29"/>
      <c r="G6" s="29"/>
      <c r="H6" s="29"/>
      <c r="I6" s="29"/>
      <c r="J6" s="29"/>
      <c r="K6" s="29"/>
      <c r="L6" s="29"/>
      <c r="M6" s="29"/>
      <c r="N6" s="29"/>
    </row>
    <row r="7" spans="2:14" ht="15" customHeight="1" x14ac:dyDescent="0.25">
      <c r="B7" s="68" t="s">
        <v>71</v>
      </c>
      <c r="C7" s="69"/>
      <c r="D7" s="69"/>
      <c r="E7" s="69"/>
      <c r="F7" s="69"/>
      <c r="G7" s="69"/>
      <c r="H7" s="69"/>
      <c r="I7" s="69"/>
      <c r="J7" s="69"/>
      <c r="K7" s="69"/>
      <c r="L7" s="69"/>
      <c r="M7" s="69"/>
      <c r="N7" s="70"/>
    </row>
    <row r="8" spans="2:14" ht="15.75" customHeight="1" x14ac:dyDescent="0.25">
      <c r="B8" s="71"/>
      <c r="C8" s="72"/>
      <c r="D8" s="72"/>
      <c r="E8" s="72"/>
      <c r="F8" s="72"/>
      <c r="G8" s="72"/>
      <c r="H8" s="72"/>
      <c r="I8" s="72"/>
      <c r="J8" s="72"/>
      <c r="K8" s="72"/>
      <c r="L8" s="72"/>
      <c r="M8" s="72"/>
      <c r="N8" s="73"/>
    </row>
    <row r="9" spans="2:14" x14ac:dyDescent="0.25">
      <c r="B9" s="71"/>
      <c r="C9" s="72"/>
      <c r="D9" s="72"/>
      <c r="E9" s="72"/>
      <c r="F9" s="72"/>
      <c r="G9" s="72"/>
      <c r="H9" s="72"/>
      <c r="I9" s="72"/>
      <c r="J9" s="72"/>
      <c r="K9" s="72"/>
      <c r="L9" s="72"/>
      <c r="M9" s="72"/>
      <c r="N9" s="73"/>
    </row>
    <row r="10" spans="2:14" x14ac:dyDescent="0.25">
      <c r="B10" s="71"/>
      <c r="C10" s="72"/>
      <c r="D10" s="72"/>
      <c r="E10" s="72"/>
      <c r="F10" s="72"/>
      <c r="G10" s="72"/>
      <c r="H10" s="72"/>
      <c r="I10" s="72"/>
      <c r="J10" s="72"/>
      <c r="K10" s="72"/>
      <c r="L10" s="72"/>
      <c r="M10" s="72"/>
      <c r="N10" s="73"/>
    </row>
    <row r="11" spans="2:14" x14ac:dyDescent="0.25">
      <c r="B11" s="71"/>
      <c r="C11" s="72"/>
      <c r="D11" s="72"/>
      <c r="E11" s="72"/>
      <c r="F11" s="72"/>
      <c r="G11" s="72"/>
      <c r="H11" s="72"/>
      <c r="I11" s="72"/>
      <c r="J11" s="72"/>
      <c r="K11" s="72"/>
      <c r="L11" s="72"/>
      <c r="M11" s="72"/>
      <c r="N11" s="73"/>
    </row>
    <row r="12" spans="2:14" x14ac:dyDescent="0.25">
      <c r="B12" s="71"/>
      <c r="C12" s="72"/>
      <c r="D12" s="72"/>
      <c r="E12" s="72"/>
      <c r="F12" s="72"/>
      <c r="G12" s="72"/>
      <c r="H12" s="72"/>
      <c r="I12" s="72"/>
      <c r="J12" s="72"/>
      <c r="K12" s="72"/>
      <c r="L12" s="72"/>
      <c r="M12" s="72"/>
      <c r="N12" s="73"/>
    </row>
    <row r="13" spans="2:14" x14ac:dyDescent="0.25">
      <c r="B13" s="71"/>
      <c r="C13" s="72"/>
      <c r="D13" s="72"/>
      <c r="E13" s="72"/>
      <c r="F13" s="72"/>
      <c r="G13" s="72"/>
      <c r="H13" s="72"/>
      <c r="I13" s="72"/>
      <c r="J13" s="72"/>
      <c r="K13" s="72"/>
      <c r="L13" s="72"/>
      <c r="M13" s="72"/>
      <c r="N13" s="73"/>
    </row>
    <row r="14" spans="2:14" x14ac:dyDescent="0.25">
      <c r="B14" s="71"/>
      <c r="C14" s="72"/>
      <c r="D14" s="72"/>
      <c r="E14" s="72"/>
      <c r="F14" s="72"/>
      <c r="G14" s="72"/>
      <c r="H14" s="72"/>
      <c r="I14" s="72"/>
      <c r="J14" s="72"/>
      <c r="K14" s="72"/>
      <c r="L14" s="72"/>
      <c r="M14" s="72"/>
      <c r="N14" s="73"/>
    </row>
    <row r="15" spans="2:14" x14ac:dyDescent="0.25">
      <c r="B15" s="71"/>
      <c r="C15" s="72"/>
      <c r="D15" s="72"/>
      <c r="E15" s="72"/>
      <c r="F15" s="72"/>
      <c r="G15" s="72"/>
      <c r="H15" s="72"/>
      <c r="I15" s="72"/>
      <c r="J15" s="72"/>
      <c r="K15" s="72"/>
      <c r="L15" s="72"/>
      <c r="M15" s="72"/>
      <c r="N15" s="73"/>
    </row>
    <row r="16" spans="2:14" x14ac:dyDescent="0.25">
      <c r="B16" s="71"/>
      <c r="C16" s="72"/>
      <c r="D16" s="72"/>
      <c r="E16" s="72"/>
      <c r="F16" s="72"/>
      <c r="G16" s="72"/>
      <c r="H16" s="72"/>
      <c r="I16" s="72"/>
      <c r="J16" s="72"/>
      <c r="K16" s="72"/>
      <c r="L16" s="72"/>
      <c r="M16" s="72"/>
      <c r="N16" s="73"/>
    </row>
    <row r="17" spans="2:15" x14ac:dyDescent="0.25">
      <c r="B17" s="71"/>
      <c r="C17" s="72"/>
      <c r="D17" s="72"/>
      <c r="E17" s="72"/>
      <c r="F17" s="72"/>
      <c r="G17" s="72"/>
      <c r="H17" s="72"/>
      <c r="I17" s="72"/>
      <c r="J17" s="72"/>
      <c r="K17" s="72"/>
      <c r="L17" s="72"/>
      <c r="M17" s="72"/>
      <c r="N17" s="73"/>
    </row>
    <row r="18" spans="2:15" x14ac:dyDescent="0.25">
      <c r="B18" s="71"/>
      <c r="C18" s="72"/>
      <c r="D18" s="72"/>
      <c r="E18" s="72"/>
      <c r="F18" s="72"/>
      <c r="G18" s="72"/>
      <c r="H18" s="72"/>
      <c r="I18" s="72"/>
      <c r="J18" s="72"/>
      <c r="K18" s="72"/>
      <c r="L18" s="72"/>
      <c r="M18" s="72"/>
      <c r="N18" s="73"/>
    </row>
    <row r="19" spans="2:15" x14ac:dyDescent="0.25">
      <c r="B19" s="71"/>
      <c r="C19" s="72"/>
      <c r="D19" s="72"/>
      <c r="E19" s="72"/>
      <c r="F19" s="72"/>
      <c r="G19" s="72"/>
      <c r="H19" s="72"/>
      <c r="I19" s="72"/>
      <c r="J19" s="72"/>
      <c r="K19" s="72"/>
      <c r="L19" s="72"/>
      <c r="M19" s="72"/>
      <c r="N19" s="73"/>
    </row>
    <row r="20" spans="2:15" x14ac:dyDescent="0.25">
      <c r="B20" s="71"/>
      <c r="C20" s="72"/>
      <c r="D20" s="72"/>
      <c r="E20" s="72"/>
      <c r="F20" s="72"/>
      <c r="G20" s="72"/>
      <c r="H20" s="72"/>
      <c r="I20" s="72"/>
      <c r="J20" s="72"/>
      <c r="K20" s="72"/>
      <c r="L20" s="72"/>
      <c r="M20" s="72"/>
      <c r="N20" s="73"/>
    </row>
    <row r="21" spans="2:15" x14ac:dyDescent="0.25">
      <c r="B21" s="71"/>
      <c r="C21" s="72"/>
      <c r="D21" s="72"/>
      <c r="E21" s="72"/>
      <c r="F21" s="72"/>
      <c r="G21" s="72"/>
      <c r="H21" s="72"/>
      <c r="I21" s="72"/>
      <c r="J21" s="72"/>
      <c r="K21" s="72"/>
      <c r="L21" s="72"/>
      <c r="M21" s="72"/>
      <c r="N21" s="73"/>
    </row>
    <row r="22" spans="2:15" x14ac:dyDescent="0.25">
      <c r="B22" s="71"/>
      <c r="C22" s="72"/>
      <c r="D22" s="72"/>
      <c r="E22" s="72"/>
      <c r="F22" s="72"/>
      <c r="G22" s="72"/>
      <c r="H22" s="72"/>
      <c r="I22" s="72"/>
      <c r="J22" s="72"/>
      <c r="K22" s="72"/>
      <c r="L22" s="72"/>
      <c r="M22" s="72"/>
      <c r="N22" s="73"/>
    </row>
    <row r="23" spans="2:15" x14ac:dyDescent="0.25">
      <c r="B23" s="71"/>
      <c r="C23" s="72"/>
      <c r="D23" s="72"/>
      <c r="E23" s="72"/>
      <c r="F23" s="72"/>
      <c r="G23" s="72"/>
      <c r="H23" s="72"/>
      <c r="I23" s="72"/>
      <c r="J23" s="72"/>
      <c r="K23" s="72"/>
      <c r="L23" s="72"/>
      <c r="M23" s="72"/>
      <c r="N23" s="73"/>
    </row>
    <row r="24" spans="2:15" x14ac:dyDescent="0.25">
      <c r="B24" s="71"/>
      <c r="C24" s="72"/>
      <c r="D24" s="72"/>
      <c r="E24" s="72"/>
      <c r="F24" s="72"/>
      <c r="G24" s="72"/>
      <c r="H24" s="72"/>
      <c r="I24" s="72"/>
      <c r="J24" s="72"/>
      <c r="K24" s="72"/>
      <c r="L24" s="72"/>
      <c r="M24" s="72"/>
      <c r="N24" s="73"/>
    </row>
    <row r="25" spans="2:15" x14ac:dyDescent="0.25">
      <c r="B25" s="74"/>
      <c r="C25" s="75"/>
      <c r="D25" s="75"/>
      <c r="E25" s="75"/>
      <c r="F25" s="75"/>
      <c r="G25" s="75"/>
      <c r="H25" s="75"/>
      <c r="I25" s="75"/>
      <c r="J25" s="75"/>
      <c r="K25" s="75"/>
      <c r="L25" s="75"/>
      <c r="M25" s="75"/>
      <c r="N25" s="76"/>
    </row>
    <row r="26" spans="2:15" x14ac:dyDescent="0.25">
      <c r="B26" s="17"/>
      <c r="C26" s="17"/>
      <c r="D26" s="17"/>
      <c r="E26" s="17"/>
      <c r="F26" s="17"/>
      <c r="G26" s="17"/>
      <c r="H26" s="17"/>
      <c r="I26" s="17"/>
      <c r="J26" s="17"/>
      <c r="K26" s="17"/>
      <c r="L26" s="17"/>
      <c r="M26" s="17"/>
      <c r="N26" s="17"/>
    </row>
    <row r="27" spans="2:15" x14ac:dyDescent="0.25">
      <c r="B27" s="30" t="e" vm="1">
        <v>#VALUE!</v>
      </c>
      <c r="C27" s="31"/>
      <c r="D27" s="31"/>
      <c r="E27" s="32" t="s">
        <v>66</v>
      </c>
      <c r="F27" s="33"/>
      <c r="G27" s="33"/>
      <c r="H27" s="33"/>
      <c r="I27" s="33"/>
      <c r="J27" s="33"/>
      <c r="K27" s="33"/>
      <c r="L27" s="33"/>
      <c r="M27" s="33"/>
      <c r="N27" s="33"/>
      <c r="O27" s="34"/>
    </row>
    <row r="28" spans="2:15" x14ac:dyDescent="0.25">
      <c r="B28" s="31"/>
      <c r="C28" s="31"/>
      <c r="D28" s="31"/>
      <c r="E28" s="33"/>
      <c r="F28" s="33"/>
      <c r="G28" s="33"/>
      <c r="H28" s="33"/>
      <c r="I28" s="33"/>
      <c r="J28" s="33"/>
      <c r="K28" s="33"/>
      <c r="L28" s="33"/>
      <c r="M28" s="33"/>
      <c r="N28" s="33"/>
      <c r="O28" s="34"/>
    </row>
    <row r="29" spans="2:15" x14ac:dyDescent="0.25">
      <c r="B29" s="31"/>
      <c r="C29" s="31"/>
      <c r="D29" s="31"/>
      <c r="E29" s="33"/>
      <c r="F29" s="33"/>
      <c r="G29" s="33"/>
      <c r="H29" s="33"/>
      <c r="I29" s="33"/>
      <c r="J29" s="33"/>
      <c r="K29" s="33"/>
      <c r="L29" s="33"/>
      <c r="M29" s="33"/>
      <c r="N29" s="33"/>
      <c r="O29" s="34"/>
    </row>
  </sheetData>
  <mergeCells count="6">
    <mergeCell ref="B2:N2"/>
    <mergeCell ref="B3:N5"/>
    <mergeCell ref="B6:N6"/>
    <mergeCell ref="B7:N25"/>
    <mergeCell ref="B27:D29"/>
    <mergeCell ref="E27:O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B4C04-FC38-49DA-9DDF-9020DEAD7996}">
  <dimension ref="A1:V33"/>
  <sheetViews>
    <sheetView zoomScaleNormal="100" workbookViewId="0">
      <selection activeCell="A3" sqref="A3"/>
    </sheetView>
  </sheetViews>
  <sheetFormatPr defaultRowHeight="15" x14ac:dyDescent="0.25"/>
  <cols>
    <col min="1" max="1" width="23.42578125" customWidth="1"/>
    <col min="2" max="2" width="13.7109375" customWidth="1"/>
    <col min="3" max="3" width="14.140625" customWidth="1"/>
    <col min="4" max="4" width="31.28515625" customWidth="1"/>
    <col min="5" max="5" width="13.7109375" customWidth="1"/>
    <col min="6" max="6" width="15.42578125" customWidth="1"/>
    <col min="7" max="7" width="16.140625" customWidth="1"/>
    <col min="8" max="8" width="19" customWidth="1"/>
    <col min="9" max="9" width="14.28515625" customWidth="1"/>
    <col min="10" max="10" width="4.5703125" customWidth="1"/>
    <col min="11" max="11" width="33.7109375" customWidth="1"/>
    <col min="12" max="12" width="8" customWidth="1"/>
    <col min="13" max="13" width="3.85546875" customWidth="1"/>
    <col min="14" max="14" width="27.85546875" customWidth="1"/>
    <col min="15" max="15" width="13.5703125" customWidth="1"/>
    <col min="16" max="16" width="14.140625" bestFit="1" customWidth="1"/>
    <col min="17" max="17" width="31" customWidth="1"/>
    <col min="18" max="18" width="20.42578125" customWidth="1"/>
    <col min="19" max="19" width="14.140625" customWidth="1"/>
    <col min="20" max="20" width="4.28515625" customWidth="1"/>
    <col min="21" max="21" width="36.28515625" bestFit="1" customWidth="1"/>
  </cols>
  <sheetData>
    <row r="1" spans="1:22" ht="33" customHeight="1" thickBot="1" x14ac:dyDescent="0.3">
      <c r="A1" s="39" t="s">
        <v>1</v>
      </c>
      <c r="B1" s="39"/>
      <c r="C1" s="39"/>
      <c r="D1" s="39"/>
      <c r="E1" s="39"/>
      <c r="F1" s="39"/>
      <c r="G1" s="39"/>
      <c r="H1" s="39"/>
      <c r="I1" s="39"/>
      <c r="K1" s="39" t="s">
        <v>2</v>
      </c>
      <c r="L1" s="39"/>
      <c r="N1" s="39" t="s">
        <v>3</v>
      </c>
      <c r="O1" s="39"/>
      <c r="P1" s="39"/>
      <c r="Q1" s="39"/>
      <c r="R1" s="39"/>
      <c r="S1" s="40"/>
      <c r="U1" s="39" t="s">
        <v>4</v>
      </c>
      <c r="V1" s="39"/>
    </row>
    <row r="2" spans="1:22" ht="51.75" thickBot="1" x14ac:dyDescent="0.3">
      <c r="A2" s="18" t="s">
        <v>5</v>
      </c>
      <c r="B2" s="18" t="s">
        <v>6</v>
      </c>
      <c r="C2" s="19" t="s">
        <v>7</v>
      </c>
      <c r="D2" s="18" t="s">
        <v>8</v>
      </c>
      <c r="E2" s="19" t="s">
        <v>9</v>
      </c>
      <c r="F2" s="18" t="s">
        <v>10</v>
      </c>
      <c r="G2" s="18" t="s">
        <v>11</v>
      </c>
      <c r="H2" s="18" t="s">
        <v>12</v>
      </c>
      <c r="I2" s="18" t="s">
        <v>13</v>
      </c>
      <c r="K2" s="43" t="s">
        <v>14</v>
      </c>
      <c r="L2" s="44"/>
      <c r="N2" s="18" t="s">
        <v>5</v>
      </c>
      <c r="O2" s="18" t="s">
        <v>15</v>
      </c>
      <c r="P2" s="19" t="s">
        <v>16</v>
      </c>
      <c r="Q2" s="19" t="s">
        <v>17</v>
      </c>
      <c r="R2" s="18" t="s">
        <v>18</v>
      </c>
      <c r="S2" s="18" t="s">
        <v>13</v>
      </c>
      <c r="U2" s="43" t="s">
        <v>19</v>
      </c>
      <c r="V2" s="44"/>
    </row>
    <row r="3" spans="1:22" x14ac:dyDescent="0.25">
      <c r="A3" s="1"/>
      <c r="B3" s="6"/>
      <c r="C3" s="20"/>
      <c r="D3" s="11"/>
      <c r="E3" s="6"/>
      <c r="F3" s="21"/>
      <c r="G3" s="6"/>
      <c r="H3" s="6"/>
      <c r="I3" s="21"/>
      <c r="K3" s="4" t="s">
        <v>20</v>
      </c>
      <c r="L3" s="5">
        <f>COUNTIF(Table15352434[[Rescheduled Treatment Offered ]],"Yes")</f>
        <v>0</v>
      </c>
      <c r="N3" s="1"/>
      <c r="O3" s="6"/>
      <c r="P3" s="20"/>
      <c r="Q3" s="11"/>
      <c r="R3" s="6"/>
      <c r="S3" s="21"/>
      <c r="U3" s="4" t="s">
        <v>21</v>
      </c>
      <c r="V3" s="5">
        <f>COUNT(Table1462763735[Date Education Completed (MM/DD/YY)])</f>
        <v>0</v>
      </c>
    </row>
    <row r="4" spans="1:22" ht="15.75" thickBot="1" x14ac:dyDescent="0.3">
      <c r="B4" s="6"/>
      <c r="C4" s="21"/>
      <c r="D4" s="11"/>
      <c r="E4" s="6"/>
      <c r="F4" s="21"/>
      <c r="G4" s="6"/>
      <c r="H4" s="6"/>
      <c r="I4" s="21"/>
      <c r="K4" s="2" t="s">
        <v>22</v>
      </c>
      <c r="L4" s="3">
        <f>COUNT(Table15352434[Date of Missed Treatment (MM/DD/YY)])</f>
        <v>0</v>
      </c>
      <c r="O4" s="6"/>
      <c r="P4" s="20"/>
      <c r="Q4" s="11"/>
      <c r="R4" s="6"/>
      <c r="S4" s="21"/>
      <c r="U4" s="2" t="s">
        <v>23</v>
      </c>
      <c r="V4" s="3">
        <f>COUNT(Table1462763735[Date of Shortened Treatment (MM/DD/YY)])</f>
        <v>0</v>
      </c>
    </row>
    <row r="5" spans="1:22" ht="15.75" thickBot="1" x14ac:dyDescent="0.3">
      <c r="B5" s="6"/>
      <c r="C5" s="21"/>
      <c r="D5" s="11"/>
      <c r="E5" s="6"/>
      <c r="F5" s="21"/>
      <c r="G5" s="6"/>
      <c r="H5" s="6"/>
      <c r="I5" s="21"/>
      <c r="K5" s="7" t="s">
        <v>24</v>
      </c>
      <c r="L5" s="8" t="e">
        <f>IF(L4&gt;0, L3/L4, NA())</f>
        <v>#N/A</v>
      </c>
      <c r="O5" s="6"/>
      <c r="P5" s="20"/>
      <c r="Q5" s="11"/>
      <c r="R5" s="6"/>
      <c r="S5" s="21"/>
      <c r="U5" s="7" t="s">
        <v>24</v>
      </c>
      <c r="V5" s="8" t="e">
        <f>IF(V4&gt;0, V3/V4, NA())</f>
        <v>#N/A</v>
      </c>
    </row>
    <row r="6" spans="1:22" ht="15.75" thickBot="1" x14ac:dyDescent="0.3">
      <c r="B6" s="6"/>
      <c r="C6" s="21"/>
      <c r="D6" s="11"/>
      <c r="E6" s="6"/>
      <c r="F6" s="21"/>
      <c r="G6" s="6"/>
      <c r="H6" s="6"/>
      <c r="I6" s="21"/>
      <c r="K6" s="9"/>
      <c r="L6" s="10"/>
      <c r="O6" s="6"/>
      <c r="P6" s="20"/>
      <c r="Q6" s="11"/>
      <c r="R6" s="6"/>
      <c r="S6" s="21"/>
    </row>
    <row r="7" spans="1:22" ht="15.75" customHeight="1" x14ac:dyDescent="0.25">
      <c r="B7" s="6"/>
      <c r="C7" s="21"/>
      <c r="D7" s="11"/>
      <c r="E7" s="6"/>
      <c r="F7" s="21"/>
      <c r="G7" s="6"/>
      <c r="H7" s="6"/>
      <c r="I7" s="21"/>
      <c r="K7" s="45" t="s">
        <v>25</v>
      </c>
      <c r="L7" s="46"/>
      <c r="O7" s="6"/>
      <c r="P7" s="20"/>
      <c r="Q7" s="11"/>
      <c r="R7" s="6"/>
      <c r="S7" s="21"/>
      <c r="U7" s="35" t="s">
        <v>26</v>
      </c>
      <c r="V7" s="36"/>
    </row>
    <row r="8" spans="1:22" ht="15.75" thickBot="1" x14ac:dyDescent="0.3">
      <c r="B8" s="6"/>
      <c r="C8" s="21"/>
      <c r="D8" s="11"/>
      <c r="E8" s="6"/>
      <c r="F8" s="21"/>
      <c r="G8" s="6"/>
      <c r="H8" s="6"/>
      <c r="I8" s="21"/>
      <c r="K8" s="47"/>
      <c r="L8" s="48"/>
      <c r="O8" s="6"/>
      <c r="P8" s="20"/>
      <c r="Q8" s="11"/>
      <c r="R8" s="6"/>
      <c r="S8" s="21"/>
      <c r="U8" s="37"/>
      <c r="V8" s="38"/>
    </row>
    <row r="9" spans="1:22" x14ac:dyDescent="0.25">
      <c r="B9" s="6"/>
      <c r="C9" s="21"/>
      <c r="D9" s="11"/>
      <c r="E9" s="6"/>
      <c r="F9" s="21"/>
      <c r="G9" s="6"/>
      <c r="H9" s="6"/>
      <c r="I9" s="21"/>
      <c r="K9" s="4" t="s">
        <v>27</v>
      </c>
      <c r="L9" s="5">
        <f>COUNTIF(Table15352434[Offered Patient Education on Missed Treatment],"Yes")</f>
        <v>0</v>
      </c>
      <c r="O9" s="6"/>
      <c r="P9" s="21"/>
      <c r="Q9" s="11"/>
      <c r="R9" s="6"/>
      <c r="S9" s="21"/>
      <c r="U9" s="4" t="s">
        <v>3</v>
      </c>
      <c r="V9" s="5">
        <f>COUNT(Table1462763735[Date of Shortened Treatment (MM/DD/YY)])</f>
        <v>0</v>
      </c>
    </row>
    <row r="10" spans="1:22" ht="15.75" thickBot="1" x14ac:dyDescent="0.3">
      <c r="B10" s="6"/>
      <c r="C10" s="21"/>
      <c r="D10" s="11"/>
      <c r="E10" s="6"/>
      <c r="F10" s="21"/>
      <c r="G10" s="6"/>
      <c r="H10" s="6"/>
      <c r="I10" s="21"/>
      <c r="K10" s="2" t="s">
        <v>22</v>
      </c>
      <c r="L10" s="3">
        <f>COUNT(Table15352434[Date of Missed Treatment (MM/DD/YY)])</f>
        <v>0</v>
      </c>
      <c r="O10" s="6"/>
      <c r="P10" s="21"/>
      <c r="Q10" s="11"/>
      <c r="R10" s="6"/>
      <c r="S10" s="21"/>
      <c r="U10" s="22" t="s">
        <v>28</v>
      </c>
      <c r="V10" s="16"/>
    </row>
    <row r="11" spans="1:22" ht="15.75" thickBot="1" x14ac:dyDescent="0.3">
      <c r="B11" s="6"/>
      <c r="C11" s="21"/>
      <c r="D11" s="11"/>
      <c r="E11" s="6"/>
      <c r="F11" s="21"/>
      <c r="G11" s="6"/>
      <c r="H11" s="6"/>
      <c r="I11" s="21"/>
      <c r="K11" s="7" t="s">
        <v>24</v>
      </c>
      <c r="L11" s="8" t="e">
        <f>IF(L10&gt;0, L9/L10, NA())</f>
        <v>#N/A</v>
      </c>
      <c r="O11" s="6"/>
      <c r="P11" s="21"/>
      <c r="Q11" s="11"/>
      <c r="R11" s="6"/>
      <c r="S11" s="21"/>
      <c r="U11" s="23" t="s">
        <v>29</v>
      </c>
      <c r="V11" s="8" t="e">
        <f>IF(V10&gt;0, V9/V10, NA())</f>
        <v>#N/A</v>
      </c>
    </row>
    <row r="12" spans="1:22" ht="15.75" customHeight="1" thickBot="1" x14ac:dyDescent="0.3">
      <c r="B12" s="6"/>
      <c r="C12" s="21"/>
      <c r="D12" s="11"/>
      <c r="E12" s="6"/>
      <c r="F12" s="21"/>
      <c r="G12" s="6"/>
      <c r="H12" s="6"/>
      <c r="I12" s="21"/>
      <c r="O12" s="6"/>
      <c r="P12" s="21"/>
      <c r="Q12" s="11"/>
      <c r="R12" s="6"/>
      <c r="S12" s="21"/>
      <c r="U12" s="41" t="s">
        <v>30</v>
      </c>
      <c r="V12" s="41"/>
    </row>
    <row r="13" spans="1:22" ht="15" customHeight="1" x14ac:dyDescent="0.25">
      <c r="B13" s="6"/>
      <c r="C13" s="21"/>
      <c r="D13" s="11"/>
      <c r="E13" s="6"/>
      <c r="F13" s="21"/>
      <c r="G13" s="6"/>
      <c r="H13" s="6"/>
      <c r="I13" s="21"/>
      <c r="K13" s="35" t="s">
        <v>31</v>
      </c>
      <c r="L13" s="36"/>
      <c r="O13" s="6"/>
      <c r="P13" s="21"/>
      <c r="Q13" s="11"/>
      <c r="R13" s="6"/>
      <c r="S13" s="21"/>
      <c r="U13" s="42"/>
      <c r="V13" s="42"/>
    </row>
    <row r="14" spans="1:22" ht="15.75" thickBot="1" x14ac:dyDescent="0.3">
      <c r="B14" s="6"/>
      <c r="C14" s="21"/>
      <c r="D14" s="11"/>
      <c r="E14" s="6"/>
      <c r="F14" s="21"/>
      <c r="G14" s="6"/>
      <c r="H14" s="6"/>
      <c r="I14" s="21"/>
      <c r="K14" s="37"/>
      <c r="L14" s="38"/>
      <c r="O14" s="6"/>
      <c r="P14" s="21"/>
      <c r="Q14" s="11"/>
      <c r="R14" s="6"/>
      <c r="S14" s="21"/>
    </row>
    <row r="15" spans="1:22" x14ac:dyDescent="0.25">
      <c r="B15" s="6"/>
      <c r="C15" s="21"/>
      <c r="D15" s="11"/>
      <c r="E15" s="6"/>
      <c r="F15" s="21"/>
      <c r="G15" s="6"/>
      <c r="H15" s="6"/>
      <c r="I15" s="21"/>
      <c r="K15" s="4" t="s">
        <v>32</v>
      </c>
      <c r="L15" s="5">
        <f>COUNT(Table15352434[Date of Rescheduled Treatment (MM/DD/YY)])</f>
        <v>0</v>
      </c>
      <c r="O15" s="6"/>
      <c r="P15" s="21"/>
      <c r="Q15" s="11"/>
      <c r="R15" s="6"/>
      <c r="S15" s="21"/>
    </row>
    <row r="16" spans="1:22" ht="15.75" thickBot="1" x14ac:dyDescent="0.3">
      <c r="B16" s="6"/>
      <c r="C16" s="21"/>
      <c r="D16" s="11"/>
      <c r="E16" s="6"/>
      <c r="F16" s="21"/>
      <c r="G16" s="6"/>
      <c r="H16" s="6"/>
      <c r="I16" s="21"/>
      <c r="K16" s="2" t="s">
        <v>22</v>
      </c>
      <c r="L16" s="3">
        <f>COUNT(Table15352434[Date of Missed Treatment (MM/DD/YY)])</f>
        <v>0</v>
      </c>
      <c r="O16" s="6"/>
      <c r="P16" s="21"/>
      <c r="Q16" s="11"/>
      <c r="R16" s="6"/>
      <c r="S16" s="21"/>
    </row>
    <row r="17" spans="2:19" ht="15.75" thickBot="1" x14ac:dyDescent="0.3">
      <c r="B17" s="6"/>
      <c r="C17" s="21"/>
      <c r="D17" s="11"/>
      <c r="E17" s="6"/>
      <c r="F17" s="21"/>
      <c r="G17" s="6"/>
      <c r="H17" s="6"/>
      <c r="I17" s="21"/>
      <c r="K17" s="7" t="s">
        <v>24</v>
      </c>
      <c r="L17" s="8" t="e">
        <f>IF(L16&gt;0, L15/L16, NA())</f>
        <v>#N/A</v>
      </c>
      <c r="O17" s="6"/>
      <c r="P17" s="21"/>
      <c r="Q17" s="11"/>
      <c r="R17" s="6"/>
      <c r="S17" s="21"/>
    </row>
    <row r="18" spans="2:19" ht="15.75" thickBot="1" x14ac:dyDescent="0.3">
      <c r="B18" s="6"/>
      <c r="C18" s="21"/>
      <c r="D18" s="11"/>
      <c r="E18" s="6"/>
      <c r="F18" s="21"/>
      <c r="G18" s="6"/>
      <c r="H18" s="6"/>
      <c r="I18" s="21"/>
      <c r="O18" s="6"/>
      <c r="P18" s="21"/>
      <c r="Q18" s="11"/>
      <c r="R18" s="6"/>
      <c r="S18" s="21"/>
    </row>
    <row r="19" spans="2:19" ht="15" customHeight="1" x14ac:dyDescent="0.25">
      <c r="B19" s="6"/>
      <c r="C19" s="21"/>
      <c r="D19" s="11"/>
      <c r="E19" s="6"/>
      <c r="F19" s="21"/>
      <c r="G19" s="6"/>
      <c r="H19" s="6"/>
      <c r="I19" s="21"/>
      <c r="K19" s="35" t="s">
        <v>33</v>
      </c>
      <c r="L19" s="36"/>
      <c r="O19" s="6"/>
      <c r="P19" s="21"/>
      <c r="Q19" s="11"/>
      <c r="R19" s="6"/>
      <c r="S19" s="21"/>
    </row>
    <row r="20" spans="2:19" ht="15.75" thickBot="1" x14ac:dyDescent="0.3">
      <c r="B20" s="6"/>
      <c r="C20" s="21"/>
      <c r="D20" s="11"/>
      <c r="E20" s="6"/>
      <c r="F20" s="21"/>
      <c r="G20" s="6"/>
      <c r="H20" s="6"/>
      <c r="I20" s="21"/>
      <c r="K20" s="37"/>
      <c r="L20" s="38"/>
      <c r="O20" s="6"/>
      <c r="P20" s="21"/>
      <c r="Q20" s="11"/>
      <c r="R20" s="6"/>
      <c r="S20" s="21"/>
    </row>
    <row r="21" spans="2:19" x14ac:dyDescent="0.25">
      <c r="B21" s="6"/>
      <c r="C21" s="21"/>
      <c r="D21" s="11"/>
      <c r="E21" s="6"/>
      <c r="F21" s="21"/>
      <c r="G21" s="6"/>
      <c r="H21" s="6"/>
      <c r="I21" s="21"/>
      <c r="K21" s="26" t="s">
        <v>34</v>
      </c>
      <c r="L21" s="5">
        <f>COUNTIF(Table15352434[[Patient Attended Rescheduled Treatment  ]],"Yes")</f>
        <v>0</v>
      </c>
      <c r="O21" s="6"/>
      <c r="P21" s="21"/>
      <c r="Q21" s="11"/>
      <c r="R21" s="6"/>
      <c r="S21" s="21"/>
    </row>
    <row r="22" spans="2:19" ht="15.75" thickBot="1" x14ac:dyDescent="0.3">
      <c r="B22" s="6"/>
      <c r="C22" s="21"/>
      <c r="D22" s="11"/>
      <c r="E22" s="6"/>
      <c r="F22" s="21"/>
      <c r="G22" s="6"/>
      <c r="H22" s="6"/>
      <c r="I22" s="21"/>
      <c r="K22" s="2" t="s">
        <v>22</v>
      </c>
      <c r="L22" s="3">
        <f>COUNT(Table15352434[Date of Missed Treatment (MM/DD/YY)])</f>
        <v>0</v>
      </c>
      <c r="O22" s="6"/>
      <c r="P22" s="21"/>
      <c r="Q22" s="11"/>
      <c r="R22" s="6"/>
      <c r="S22" s="21"/>
    </row>
    <row r="23" spans="2:19" ht="15.75" thickBot="1" x14ac:dyDescent="0.3">
      <c r="B23" s="6"/>
      <c r="C23" s="21"/>
      <c r="D23" s="11"/>
      <c r="E23" s="6"/>
      <c r="F23" s="21"/>
      <c r="G23" s="6"/>
      <c r="H23" s="6"/>
      <c r="I23" s="21"/>
      <c r="K23" s="7" t="s">
        <v>24</v>
      </c>
      <c r="L23" s="8" t="e">
        <f>IF(L22&gt;0, L21/L22, NA())</f>
        <v>#N/A</v>
      </c>
      <c r="O23" s="6"/>
      <c r="P23" s="21"/>
      <c r="Q23" s="11"/>
      <c r="R23" s="6"/>
      <c r="S23" s="21"/>
    </row>
    <row r="24" spans="2:19" x14ac:dyDescent="0.25">
      <c r="B24" s="6"/>
      <c r="C24" s="21"/>
      <c r="D24" s="11"/>
      <c r="E24" s="6"/>
      <c r="F24" s="21"/>
      <c r="G24" s="6"/>
      <c r="H24" s="6"/>
      <c r="I24" s="21"/>
      <c r="O24" s="6"/>
      <c r="P24" s="21"/>
      <c r="Q24" s="11"/>
      <c r="R24" s="6"/>
      <c r="S24" s="21"/>
    </row>
    <row r="25" spans="2:19" x14ac:dyDescent="0.25">
      <c r="B25" s="6"/>
      <c r="C25" s="21"/>
      <c r="D25" s="11"/>
      <c r="E25" s="6"/>
      <c r="F25" s="21"/>
      <c r="G25" s="6"/>
      <c r="H25" s="6"/>
      <c r="I25" s="21"/>
      <c r="O25" s="6"/>
      <c r="P25" s="21"/>
      <c r="Q25" s="11"/>
      <c r="R25" s="6"/>
      <c r="S25" s="21"/>
    </row>
    <row r="26" spans="2:19" x14ac:dyDescent="0.25">
      <c r="B26" s="6"/>
      <c r="C26" s="21"/>
      <c r="D26" s="11"/>
      <c r="E26" s="6"/>
      <c r="F26" s="21"/>
      <c r="G26" s="6"/>
      <c r="H26" s="6"/>
      <c r="I26" s="21"/>
      <c r="O26" s="6"/>
      <c r="P26" s="21"/>
      <c r="Q26" s="11"/>
      <c r="R26" s="6"/>
      <c r="S26" s="21"/>
    </row>
    <row r="27" spans="2:19" x14ac:dyDescent="0.25">
      <c r="B27" s="6"/>
      <c r="C27" s="21"/>
      <c r="D27" s="11"/>
      <c r="E27" s="6"/>
      <c r="F27" s="21"/>
      <c r="G27" s="6"/>
      <c r="H27" s="6"/>
      <c r="I27" s="21"/>
      <c r="O27" s="6"/>
      <c r="P27" s="21"/>
      <c r="Q27" s="11"/>
      <c r="R27" s="6"/>
      <c r="S27" s="21"/>
    </row>
    <row r="28" spans="2:19" x14ac:dyDescent="0.25">
      <c r="B28" s="6"/>
      <c r="C28" s="21"/>
      <c r="D28" s="11"/>
      <c r="E28" s="6"/>
      <c r="F28" s="21"/>
      <c r="G28" s="6"/>
      <c r="H28" s="6"/>
      <c r="I28" s="21"/>
      <c r="O28" s="6"/>
      <c r="P28" s="21"/>
      <c r="Q28" s="11"/>
      <c r="R28" s="6"/>
      <c r="S28" s="21"/>
    </row>
    <row r="29" spans="2:19" x14ac:dyDescent="0.25">
      <c r="B29" s="6"/>
      <c r="C29" s="21"/>
      <c r="D29" s="11"/>
      <c r="E29" s="6"/>
      <c r="F29" s="21"/>
      <c r="G29" s="6"/>
      <c r="H29" s="6"/>
      <c r="I29" s="21"/>
      <c r="O29" s="6"/>
      <c r="P29" s="21"/>
      <c r="Q29" s="11"/>
      <c r="R29" s="6"/>
      <c r="S29" s="21"/>
    </row>
    <row r="30" spans="2:19" x14ac:dyDescent="0.25">
      <c r="B30" s="6"/>
      <c r="C30" s="21"/>
      <c r="D30" s="11"/>
      <c r="E30" s="6"/>
      <c r="F30" s="21"/>
      <c r="G30" s="6"/>
      <c r="H30" s="6"/>
      <c r="I30" s="21"/>
      <c r="O30" s="6"/>
      <c r="P30" s="21"/>
      <c r="Q30" s="11"/>
      <c r="R30" s="6"/>
      <c r="S30" s="21"/>
    </row>
    <row r="31" spans="2:19" x14ac:dyDescent="0.25">
      <c r="B31" s="6"/>
      <c r="C31" s="21"/>
      <c r="D31" s="11"/>
      <c r="E31" s="6"/>
      <c r="F31" s="21"/>
      <c r="G31" s="6"/>
      <c r="H31" s="6"/>
      <c r="I31" s="21"/>
      <c r="O31" s="6"/>
      <c r="P31" s="21"/>
      <c r="Q31" s="11"/>
      <c r="R31" s="6"/>
      <c r="S31" s="21"/>
    </row>
    <row r="32" spans="2:19" x14ac:dyDescent="0.25">
      <c r="B32" s="6"/>
      <c r="C32" s="21"/>
      <c r="D32" s="11"/>
      <c r="E32" s="6"/>
      <c r="F32" s="21"/>
      <c r="G32" s="6"/>
      <c r="H32" s="6"/>
      <c r="I32" s="21"/>
      <c r="O32" s="6"/>
      <c r="P32" s="21"/>
      <c r="Q32" s="11"/>
      <c r="R32" s="6"/>
      <c r="S32" s="21"/>
    </row>
    <row r="33" spans="2:19" x14ac:dyDescent="0.25">
      <c r="B33" s="6"/>
      <c r="C33" s="21"/>
      <c r="D33" s="11"/>
      <c r="E33" s="6"/>
      <c r="F33" s="21"/>
      <c r="G33" s="24"/>
      <c r="H33" s="6"/>
      <c r="I33" s="25"/>
      <c r="O33" s="6"/>
      <c r="P33" s="21"/>
      <c r="Q33" s="11"/>
      <c r="R33" s="6"/>
      <c r="S33" s="25"/>
    </row>
  </sheetData>
  <mergeCells count="11">
    <mergeCell ref="K19:L20"/>
    <mergeCell ref="A1:I1"/>
    <mergeCell ref="K1:L1"/>
    <mergeCell ref="N1:S1"/>
    <mergeCell ref="U12:V13"/>
    <mergeCell ref="U1:V1"/>
    <mergeCell ref="K2:L2"/>
    <mergeCell ref="U2:V2"/>
    <mergeCell ref="U7:V8"/>
    <mergeCell ref="K7:L8"/>
    <mergeCell ref="K13:L14"/>
  </mergeCells>
  <conditionalFormatting sqref="E3:E33 H3:H33">
    <cfRule type="cellIs" dxfId="83" priority="6" operator="equal">
      <formula>"No"</formula>
    </cfRule>
  </conditionalFormatting>
  <conditionalFormatting sqref="E3:E33">
    <cfRule type="cellIs" dxfId="82" priority="7" operator="equal">
      <formula>"Pending"</formula>
    </cfRule>
  </conditionalFormatting>
  <conditionalFormatting sqref="F3:G33">
    <cfRule type="expression" dxfId="81" priority="3">
      <formula>$E3="No"</formula>
    </cfRule>
  </conditionalFormatting>
  <conditionalFormatting sqref="G3:G33">
    <cfRule type="cellIs" dxfId="80" priority="4" operator="equal">
      <formula>"No"</formula>
    </cfRule>
  </conditionalFormatting>
  <conditionalFormatting sqref="I3:I33">
    <cfRule type="expression" dxfId="79" priority="2">
      <formula>$H3="No"</formula>
    </cfRule>
  </conditionalFormatting>
  <conditionalFormatting sqref="R3:R33">
    <cfRule type="cellIs" dxfId="78" priority="5" operator="equal">
      <formula>"No"</formula>
    </cfRule>
  </conditionalFormatting>
  <conditionalFormatting sqref="S3:S33">
    <cfRule type="expression" dxfId="77" priority="1">
      <formula>$R3="No"</formula>
    </cfRule>
  </conditionalFormatting>
  <dataValidations count="4">
    <dataValidation type="list" allowBlank="1" showInputMessage="1" showErrorMessage="1" sqref="E3:E33" xr:uid="{89908881-0A84-43A9-A0FB-6DE5053F80DE}">
      <formula1>"Yes, No, Pending"</formula1>
    </dataValidation>
    <dataValidation type="list" allowBlank="1" showInputMessage="1" showErrorMessage="1" sqref="B3:B33 O3:O33" xr:uid="{0BC42974-EE54-4AEF-92B3-C8F0D31A395D}">
      <formula1>"MWF, TTS"</formula1>
    </dataValidation>
    <dataValidation type="list" allowBlank="1" showInputMessage="1" showErrorMessage="1" sqref="R3:R33 G3:H33" xr:uid="{C1009883-2055-42D2-A813-3087B94D6245}">
      <formula1>"Yes, No"</formula1>
    </dataValidation>
    <dataValidation type="custom" allowBlank="1" showInputMessage="1" showErrorMessage="1" errorTitle="Invalid Date" error="Rescheduled treatment must occur on or after the missed treatment date and within two days of the originally scheduled date." sqref="F3:F33" xr:uid="{8D69502F-FEB5-4F3D-97A6-9D07C8184F44}">
      <formula1>AND(F3&gt;=C3, F3&lt;=C3+2)</formula1>
    </dataValidation>
  </dataValidations>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12AFB-E25D-4E34-A421-25C7EEFF5A97}">
  <dimension ref="A1:V33"/>
  <sheetViews>
    <sheetView zoomScaleNormal="100" workbookViewId="0">
      <selection activeCell="A3" sqref="A3"/>
    </sheetView>
  </sheetViews>
  <sheetFormatPr defaultRowHeight="15" x14ac:dyDescent="0.25"/>
  <cols>
    <col min="1" max="1" width="23.42578125" customWidth="1"/>
    <col min="2" max="2" width="13.7109375" customWidth="1"/>
    <col min="3" max="3" width="14.140625" customWidth="1"/>
    <col min="4" max="4" width="31.28515625" customWidth="1"/>
    <col min="5" max="5" width="13.7109375" customWidth="1"/>
    <col min="6" max="6" width="15.42578125" customWidth="1"/>
    <col min="7" max="7" width="16.140625" customWidth="1"/>
    <col min="8" max="8" width="19" customWidth="1"/>
    <col min="9" max="9" width="14.28515625" customWidth="1"/>
    <col min="10" max="10" width="4.5703125" customWidth="1"/>
    <col min="11" max="11" width="33.7109375" customWidth="1"/>
    <col min="12" max="12" width="8" customWidth="1"/>
    <col min="13" max="13" width="3.85546875" customWidth="1"/>
    <col min="14" max="14" width="27.85546875" customWidth="1"/>
    <col min="15" max="15" width="13.5703125" customWidth="1"/>
    <col min="16" max="16" width="14.140625" bestFit="1" customWidth="1"/>
    <col min="17" max="17" width="31" customWidth="1"/>
    <col min="18" max="18" width="20.42578125" customWidth="1"/>
    <col min="19" max="19" width="14.140625" customWidth="1"/>
    <col min="20" max="20" width="4.28515625" customWidth="1"/>
    <col min="21" max="21" width="36.28515625" bestFit="1" customWidth="1"/>
  </cols>
  <sheetData>
    <row r="1" spans="1:22" ht="33" customHeight="1" thickBot="1" x14ac:dyDescent="0.3">
      <c r="A1" s="39" t="s">
        <v>1</v>
      </c>
      <c r="B1" s="39"/>
      <c r="C1" s="39"/>
      <c r="D1" s="39"/>
      <c r="E1" s="39"/>
      <c r="F1" s="39"/>
      <c r="G1" s="39"/>
      <c r="H1" s="39"/>
      <c r="I1" s="39"/>
      <c r="K1" s="39" t="s">
        <v>2</v>
      </c>
      <c r="L1" s="39"/>
      <c r="N1" s="39" t="s">
        <v>3</v>
      </c>
      <c r="O1" s="39"/>
      <c r="P1" s="39"/>
      <c r="Q1" s="39"/>
      <c r="R1" s="39"/>
      <c r="S1" s="40"/>
      <c r="U1" s="39" t="s">
        <v>4</v>
      </c>
      <c r="V1" s="39"/>
    </row>
    <row r="2" spans="1:22" ht="51.75" thickBot="1" x14ac:dyDescent="0.3">
      <c r="A2" s="18" t="s">
        <v>5</v>
      </c>
      <c r="B2" s="18" t="s">
        <v>6</v>
      </c>
      <c r="C2" s="19" t="s">
        <v>7</v>
      </c>
      <c r="D2" s="18" t="s">
        <v>8</v>
      </c>
      <c r="E2" s="19" t="s">
        <v>9</v>
      </c>
      <c r="F2" s="18" t="s">
        <v>10</v>
      </c>
      <c r="G2" s="18" t="s">
        <v>35</v>
      </c>
      <c r="H2" s="18" t="s">
        <v>12</v>
      </c>
      <c r="I2" s="18" t="s">
        <v>13</v>
      </c>
      <c r="K2" s="43" t="s">
        <v>14</v>
      </c>
      <c r="L2" s="44"/>
      <c r="N2" s="18" t="s">
        <v>5</v>
      </c>
      <c r="O2" s="18" t="s">
        <v>6</v>
      </c>
      <c r="P2" s="19" t="s">
        <v>36</v>
      </c>
      <c r="Q2" s="19" t="s">
        <v>17</v>
      </c>
      <c r="R2" s="18" t="s">
        <v>18</v>
      </c>
      <c r="S2" s="18" t="s">
        <v>13</v>
      </c>
      <c r="U2" s="43" t="s">
        <v>19</v>
      </c>
      <c r="V2" s="44"/>
    </row>
    <row r="3" spans="1:22" x14ac:dyDescent="0.25">
      <c r="A3" s="1"/>
      <c r="B3" s="6"/>
      <c r="C3" s="20"/>
      <c r="D3" s="11"/>
      <c r="E3" s="6"/>
      <c r="F3" s="21"/>
      <c r="G3" s="6"/>
      <c r="H3" s="6"/>
      <c r="I3" s="21"/>
      <c r="K3" s="4" t="s">
        <v>20</v>
      </c>
      <c r="L3" s="5">
        <f>COUNTIF(Table1535243446[[Rescheduled Treatment Offered ]],"Yes")</f>
        <v>0</v>
      </c>
      <c r="N3" s="1"/>
      <c r="O3" s="6"/>
      <c r="P3" s="20"/>
      <c r="Q3" s="11"/>
      <c r="R3" s="6"/>
      <c r="S3" s="21"/>
      <c r="U3" s="4" t="s">
        <v>21</v>
      </c>
      <c r="V3" s="5">
        <f>COUNT(Table146276373547[Date Education Completed (MM/DD/YY)])</f>
        <v>0</v>
      </c>
    </row>
    <row r="4" spans="1:22" ht="15.75" thickBot="1" x14ac:dyDescent="0.3">
      <c r="B4" s="6"/>
      <c r="C4" s="21"/>
      <c r="D4" s="11"/>
      <c r="E4" s="6"/>
      <c r="F4" s="21"/>
      <c r="G4" s="6"/>
      <c r="H4" s="6"/>
      <c r="I4" s="21"/>
      <c r="K4" s="2" t="s">
        <v>22</v>
      </c>
      <c r="L4" s="3">
        <f>COUNT(Table1535243446[Date of Missed Treatment (MM/DD/YY)])</f>
        <v>0</v>
      </c>
      <c r="O4" s="6"/>
      <c r="P4" s="21"/>
      <c r="Q4" s="11"/>
      <c r="R4" s="6"/>
      <c r="S4" s="21"/>
      <c r="U4" s="2" t="s">
        <v>23</v>
      </c>
      <c r="V4" s="3">
        <f>COUNT(Table146276373547[Date of Shortened treatment (MM/DD/YY)])</f>
        <v>0</v>
      </c>
    </row>
    <row r="5" spans="1:22" ht="15.75" thickBot="1" x14ac:dyDescent="0.3">
      <c r="B5" s="6"/>
      <c r="C5" s="21"/>
      <c r="D5" s="11"/>
      <c r="E5" s="6"/>
      <c r="F5" s="21"/>
      <c r="G5" s="6"/>
      <c r="H5" s="6"/>
      <c r="I5" s="21"/>
      <c r="K5" s="7" t="s">
        <v>24</v>
      </c>
      <c r="L5" s="8" t="e">
        <f>IF(L4&gt;0, L3/L4, NA())</f>
        <v>#N/A</v>
      </c>
      <c r="O5" s="6"/>
      <c r="P5" s="21"/>
      <c r="Q5" s="11"/>
      <c r="R5" s="6"/>
      <c r="S5" s="21"/>
      <c r="U5" s="7" t="s">
        <v>24</v>
      </c>
      <c r="V5" s="8" t="e">
        <f>IF(V4&gt;0, V3/V4, NA())</f>
        <v>#N/A</v>
      </c>
    </row>
    <row r="6" spans="1:22" ht="15.75" thickBot="1" x14ac:dyDescent="0.3">
      <c r="B6" s="6"/>
      <c r="C6" s="21"/>
      <c r="D6" s="11"/>
      <c r="E6" s="6"/>
      <c r="F6" s="21"/>
      <c r="G6" s="6"/>
      <c r="H6" s="6"/>
      <c r="I6" s="21"/>
      <c r="K6" s="9"/>
      <c r="L6" s="10"/>
      <c r="O6" s="6"/>
      <c r="P6" s="21"/>
      <c r="Q6" s="11"/>
      <c r="R6" s="6"/>
      <c r="S6" s="21"/>
    </row>
    <row r="7" spans="1:22" ht="15.75" customHeight="1" x14ac:dyDescent="0.25">
      <c r="B7" s="6"/>
      <c r="C7" s="21"/>
      <c r="D7" s="11"/>
      <c r="E7" s="6"/>
      <c r="F7" s="21"/>
      <c r="G7" s="6"/>
      <c r="H7" s="6"/>
      <c r="I7" s="21"/>
      <c r="K7" s="45" t="s">
        <v>25</v>
      </c>
      <c r="L7" s="46"/>
      <c r="O7" s="6"/>
      <c r="P7" s="21"/>
      <c r="Q7" s="11"/>
      <c r="R7" s="6"/>
      <c r="S7" s="21"/>
      <c r="U7" s="35" t="s">
        <v>26</v>
      </c>
      <c r="V7" s="36"/>
    </row>
    <row r="8" spans="1:22" ht="15.75" thickBot="1" x14ac:dyDescent="0.3">
      <c r="B8" s="6"/>
      <c r="C8" s="21"/>
      <c r="D8" s="11"/>
      <c r="E8" s="6"/>
      <c r="F8" s="21"/>
      <c r="G8" s="6"/>
      <c r="H8" s="6"/>
      <c r="I8" s="21"/>
      <c r="K8" s="47"/>
      <c r="L8" s="48"/>
      <c r="O8" s="6"/>
      <c r="P8" s="21"/>
      <c r="Q8" s="11"/>
      <c r="R8" s="6"/>
      <c r="S8" s="21"/>
      <c r="U8" s="37"/>
      <c r="V8" s="38"/>
    </row>
    <row r="9" spans="1:22" x14ac:dyDescent="0.25">
      <c r="B9" s="6"/>
      <c r="C9" s="21"/>
      <c r="D9" s="11"/>
      <c r="E9" s="6"/>
      <c r="F9" s="21"/>
      <c r="G9" s="6"/>
      <c r="H9" s="6"/>
      <c r="I9" s="21"/>
      <c r="K9" s="4" t="s">
        <v>27</v>
      </c>
      <c r="L9" s="5">
        <f>COUNTIF(Table1535243446[Offered Patient Education on Missed Treatment],"Yes")</f>
        <v>0</v>
      </c>
      <c r="O9" s="6"/>
      <c r="P9" s="21"/>
      <c r="Q9" s="11"/>
      <c r="R9" s="6"/>
      <c r="S9" s="21"/>
      <c r="U9" s="4" t="s">
        <v>3</v>
      </c>
      <c r="V9" s="5">
        <f>COUNT(Table146276373547[Date of Shortened treatment (MM/DD/YY)])</f>
        <v>0</v>
      </c>
    </row>
    <row r="10" spans="1:22" ht="15.75" thickBot="1" x14ac:dyDescent="0.3">
      <c r="B10" s="6"/>
      <c r="C10" s="21"/>
      <c r="D10" s="11"/>
      <c r="E10" s="6"/>
      <c r="F10" s="21"/>
      <c r="G10" s="6"/>
      <c r="H10" s="6"/>
      <c r="I10" s="21"/>
      <c r="K10" s="2" t="s">
        <v>22</v>
      </c>
      <c r="L10" s="3">
        <f>COUNT(Table1535243446[Date of Missed Treatment (MM/DD/YY)])</f>
        <v>0</v>
      </c>
      <c r="O10" s="6"/>
      <c r="P10" s="21"/>
      <c r="Q10" s="11"/>
      <c r="R10" s="6"/>
      <c r="S10" s="21"/>
      <c r="U10" s="22" t="s">
        <v>28</v>
      </c>
      <c r="V10" s="16"/>
    </row>
    <row r="11" spans="1:22" ht="15.75" thickBot="1" x14ac:dyDescent="0.3">
      <c r="B11" s="6"/>
      <c r="C11" s="21"/>
      <c r="D11" s="11"/>
      <c r="E11" s="6"/>
      <c r="F11" s="21"/>
      <c r="G11" s="6"/>
      <c r="H11" s="6"/>
      <c r="I11" s="21"/>
      <c r="K11" s="7" t="s">
        <v>24</v>
      </c>
      <c r="L11" s="8" t="e">
        <f>IF(L10&gt;0, L9/L10, NA())</f>
        <v>#N/A</v>
      </c>
      <c r="O11" s="6"/>
      <c r="P11" s="21"/>
      <c r="Q11" s="11"/>
      <c r="R11" s="6"/>
      <c r="S11" s="21"/>
      <c r="U11" s="23" t="s">
        <v>29</v>
      </c>
      <c r="V11" s="8" t="e">
        <f>IF(V10&gt;0, V9/V10, NA())</f>
        <v>#N/A</v>
      </c>
    </row>
    <row r="12" spans="1:22" ht="15.75" customHeight="1" thickBot="1" x14ac:dyDescent="0.3">
      <c r="B12" s="6"/>
      <c r="C12" s="21"/>
      <c r="D12" s="11"/>
      <c r="E12" s="6"/>
      <c r="F12" s="21"/>
      <c r="G12" s="6"/>
      <c r="H12" s="6"/>
      <c r="I12" s="21"/>
      <c r="O12" s="6"/>
      <c r="P12" s="21"/>
      <c r="Q12" s="11"/>
      <c r="R12" s="6"/>
      <c r="S12" s="21"/>
      <c r="U12" s="41" t="s">
        <v>30</v>
      </c>
      <c r="V12" s="41"/>
    </row>
    <row r="13" spans="1:22" ht="15" customHeight="1" x14ac:dyDescent="0.25">
      <c r="B13" s="6"/>
      <c r="C13" s="21"/>
      <c r="D13" s="11"/>
      <c r="E13" s="6"/>
      <c r="F13" s="21"/>
      <c r="G13" s="6"/>
      <c r="H13" s="6"/>
      <c r="I13" s="21"/>
      <c r="K13" s="35" t="s">
        <v>31</v>
      </c>
      <c r="L13" s="36"/>
      <c r="O13" s="6"/>
      <c r="P13" s="21"/>
      <c r="Q13" s="11"/>
      <c r="R13" s="6"/>
      <c r="S13" s="21"/>
      <c r="U13" s="42"/>
      <c r="V13" s="42"/>
    </row>
    <row r="14" spans="1:22" ht="15.75" thickBot="1" x14ac:dyDescent="0.3">
      <c r="B14" s="6"/>
      <c r="C14" s="21"/>
      <c r="D14" s="11"/>
      <c r="E14" s="6"/>
      <c r="F14" s="21"/>
      <c r="G14" s="6"/>
      <c r="H14" s="6"/>
      <c r="I14" s="21"/>
      <c r="K14" s="37"/>
      <c r="L14" s="38"/>
      <c r="O14" s="6"/>
      <c r="P14" s="21"/>
      <c r="Q14" s="11"/>
      <c r="R14" s="6"/>
      <c r="S14" s="21"/>
    </row>
    <row r="15" spans="1:22" x14ac:dyDescent="0.25">
      <c r="B15" s="6"/>
      <c r="C15" s="21"/>
      <c r="D15" s="11"/>
      <c r="E15" s="6"/>
      <c r="F15" s="21"/>
      <c r="G15" s="6"/>
      <c r="H15" s="6"/>
      <c r="I15" s="21"/>
      <c r="K15" s="4" t="s">
        <v>32</v>
      </c>
      <c r="L15" s="5">
        <f>COUNT(Table1535243446[Date of Rescheduled Treatment (MM/DD/YY)])</f>
        <v>0</v>
      </c>
      <c r="O15" s="6"/>
      <c r="P15" s="21"/>
      <c r="Q15" s="11"/>
      <c r="R15" s="6"/>
      <c r="S15" s="21"/>
    </row>
    <row r="16" spans="1:22" ht="15.75" thickBot="1" x14ac:dyDescent="0.3">
      <c r="B16" s="6"/>
      <c r="C16" s="21"/>
      <c r="D16" s="11"/>
      <c r="E16" s="6"/>
      <c r="F16" s="21"/>
      <c r="G16" s="6"/>
      <c r="H16" s="6"/>
      <c r="I16" s="21"/>
      <c r="K16" s="2" t="s">
        <v>22</v>
      </c>
      <c r="L16" s="3">
        <f>COUNT(Table1535243446[Date of Missed Treatment (MM/DD/YY)])</f>
        <v>0</v>
      </c>
      <c r="O16" s="6"/>
      <c r="P16" s="21"/>
      <c r="Q16" s="11"/>
      <c r="R16" s="6"/>
      <c r="S16" s="21"/>
    </row>
    <row r="17" spans="2:19" ht="15.75" thickBot="1" x14ac:dyDescent="0.3">
      <c r="B17" s="6"/>
      <c r="C17" s="21"/>
      <c r="D17" s="11"/>
      <c r="E17" s="6"/>
      <c r="F17" s="21"/>
      <c r="G17" s="6"/>
      <c r="H17" s="6"/>
      <c r="I17" s="21"/>
      <c r="K17" s="7" t="s">
        <v>24</v>
      </c>
      <c r="L17" s="8" t="e">
        <f>IF(L16&gt;0, L15/L16, NA())</f>
        <v>#N/A</v>
      </c>
      <c r="O17" s="6"/>
      <c r="P17" s="21"/>
      <c r="Q17" s="11"/>
      <c r="R17" s="6"/>
      <c r="S17" s="21"/>
    </row>
    <row r="18" spans="2:19" ht="15.75" thickBot="1" x14ac:dyDescent="0.3">
      <c r="B18" s="6"/>
      <c r="C18" s="21"/>
      <c r="D18" s="11"/>
      <c r="E18" s="6"/>
      <c r="F18" s="21"/>
      <c r="G18" s="6"/>
      <c r="H18" s="6"/>
      <c r="I18" s="21"/>
      <c r="O18" s="6"/>
      <c r="P18" s="21"/>
      <c r="Q18" s="11"/>
      <c r="R18" s="6"/>
      <c r="S18" s="21"/>
    </row>
    <row r="19" spans="2:19" ht="15" customHeight="1" x14ac:dyDescent="0.25">
      <c r="B19" s="6"/>
      <c r="C19" s="21"/>
      <c r="D19" s="11"/>
      <c r="E19" s="6"/>
      <c r="F19" s="21"/>
      <c r="G19" s="6"/>
      <c r="H19" s="6"/>
      <c r="I19" s="21"/>
      <c r="K19" s="35" t="s">
        <v>33</v>
      </c>
      <c r="L19" s="36"/>
      <c r="O19" s="6"/>
      <c r="P19" s="21"/>
      <c r="Q19" s="11"/>
      <c r="R19" s="6"/>
      <c r="S19" s="21"/>
    </row>
    <row r="20" spans="2:19" ht="15.75" thickBot="1" x14ac:dyDescent="0.3">
      <c r="B20" s="6"/>
      <c r="C20" s="21"/>
      <c r="D20" s="11"/>
      <c r="E20" s="6"/>
      <c r="F20" s="21"/>
      <c r="G20" s="6"/>
      <c r="H20" s="6"/>
      <c r="I20" s="21"/>
      <c r="K20" s="37"/>
      <c r="L20" s="38"/>
      <c r="O20" s="6"/>
      <c r="P20" s="21"/>
      <c r="Q20" s="11"/>
      <c r="R20" s="6"/>
      <c r="S20" s="21"/>
    </row>
    <row r="21" spans="2:19" x14ac:dyDescent="0.25">
      <c r="B21" s="6"/>
      <c r="C21" s="21"/>
      <c r="D21" s="11"/>
      <c r="E21" s="6"/>
      <c r="F21" s="21"/>
      <c r="G21" s="6"/>
      <c r="H21" s="6"/>
      <c r="I21" s="21"/>
      <c r="K21" s="4" t="s">
        <v>34</v>
      </c>
      <c r="L21" s="5">
        <f>COUNTIF(Table1535243446[[Patient Attended Rescheduled Treatment ]],"Yes")</f>
        <v>0</v>
      </c>
      <c r="O21" s="6"/>
      <c r="P21" s="21"/>
      <c r="Q21" s="11"/>
      <c r="R21" s="6"/>
      <c r="S21" s="21"/>
    </row>
    <row r="22" spans="2:19" ht="15.75" thickBot="1" x14ac:dyDescent="0.3">
      <c r="B22" s="6"/>
      <c r="C22" s="21"/>
      <c r="D22" s="11"/>
      <c r="E22" s="6"/>
      <c r="F22" s="21"/>
      <c r="G22" s="6"/>
      <c r="H22" s="6"/>
      <c r="I22" s="21"/>
      <c r="K22" s="2" t="s">
        <v>22</v>
      </c>
      <c r="L22" s="3">
        <f>COUNT(Table1535243446[Date of Missed Treatment (MM/DD/YY)])</f>
        <v>0</v>
      </c>
      <c r="O22" s="6"/>
      <c r="P22" s="21"/>
      <c r="Q22" s="11"/>
      <c r="R22" s="6"/>
      <c r="S22" s="21"/>
    </row>
    <row r="23" spans="2:19" ht="15.75" thickBot="1" x14ac:dyDescent="0.3">
      <c r="B23" s="6"/>
      <c r="C23" s="21"/>
      <c r="D23" s="11"/>
      <c r="E23" s="6"/>
      <c r="F23" s="21"/>
      <c r="G23" s="6"/>
      <c r="H23" s="6"/>
      <c r="I23" s="21"/>
      <c r="K23" s="7" t="s">
        <v>24</v>
      </c>
      <c r="L23" s="8" t="e">
        <f>IF(L22&gt;0, L21/L22, NA())</f>
        <v>#N/A</v>
      </c>
      <c r="O23" s="6"/>
      <c r="P23" s="21"/>
      <c r="Q23" s="11"/>
      <c r="R23" s="6"/>
      <c r="S23" s="21"/>
    </row>
    <row r="24" spans="2:19" x14ac:dyDescent="0.25">
      <c r="B24" s="6"/>
      <c r="C24" s="21"/>
      <c r="D24" s="11"/>
      <c r="E24" s="6"/>
      <c r="F24" s="21"/>
      <c r="G24" s="6"/>
      <c r="H24" s="6"/>
      <c r="I24" s="21"/>
      <c r="O24" s="6"/>
      <c r="P24" s="21"/>
      <c r="Q24" s="11"/>
      <c r="R24" s="6"/>
      <c r="S24" s="21"/>
    </row>
    <row r="25" spans="2:19" x14ac:dyDescent="0.25">
      <c r="B25" s="6"/>
      <c r="C25" s="21"/>
      <c r="D25" s="11"/>
      <c r="E25" s="6"/>
      <c r="F25" s="21"/>
      <c r="G25" s="6"/>
      <c r="H25" s="6"/>
      <c r="I25" s="21"/>
      <c r="O25" s="6"/>
      <c r="P25" s="21"/>
      <c r="Q25" s="11"/>
      <c r="R25" s="6"/>
      <c r="S25" s="21"/>
    </row>
    <row r="26" spans="2:19" x14ac:dyDescent="0.25">
      <c r="B26" s="6"/>
      <c r="C26" s="21"/>
      <c r="D26" s="11"/>
      <c r="E26" s="6"/>
      <c r="F26" s="21"/>
      <c r="G26" s="6"/>
      <c r="H26" s="6"/>
      <c r="I26" s="21"/>
      <c r="O26" s="6"/>
      <c r="P26" s="21"/>
      <c r="Q26" s="11"/>
      <c r="R26" s="6"/>
      <c r="S26" s="21"/>
    </row>
    <row r="27" spans="2:19" x14ac:dyDescent="0.25">
      <c r="B27" s="6"/>
      <c r="C27" s="21"/>
      <c r="D27" s="11"/>
      <c r="E27" s="6"/>
      <c r="F27" s="21"/>
      <c r="G27" s="6"/>
      <c r="H27" s="6"/>
      <c r="I27" s="21"/>
      <c r="O27" s="6"/>
      <c r="P27" s="21"/>
      <c r="Q27" s="11"/>
      <c r="R27" s="6"/>
      <c r="S27" s="21"/>
    </row>
    <row r="28" spans="2:19" x14ac:dyDescent="0.25">
      <c r="B28" s="6"/>
      <c r="C28" s="21"/>
      <c r="D28" s="11"/>
      <c r="E28" s="6"/>
      <c r="F28" s="21"/>
      <c r="G28" s="6"/>
      <c r="H28" s="6"/>
      <c r="I28" s="21"/>
      <c r="O28" s="6"/>
      <c r="P28" s="21"/>
      <c r="Q28" s="11"/>
      <c r="R28" s="6"/>
      <c r="S28" s="21"/>
    </row>
    <row r="29" spans="2:19" x14ac:dyDescent="0.25">
      <c r="B29" s="6"/>
      <c r="C29" s="21"/>
      <c r="D29" s="11"/>
      <c r="E29" s="6"/>
      <c r="F29" s="21"/>
      <c r="G29" s="6"/>
      <c r="H29" s="6"/>
      <c r="I29" s="21"/>
      <c r="O29" s="6"/>
      <c r="P29" s="21"/>
      <c r="Q29" s="11"/>
      <c r="R29" s="6"/>
      <c r="S29" s="21"/>
    </row>
    <row r="30" spans="2:19" x14ac:dyDescent="0.25">
      <c r="B30" s="6"/>
      <c r="C30" s="21"/>
      <c r="D30" s="11"/>
      <c r="E30" s="6"/>
      <c r="F30" s="21"/>
      <c r="G30" s="6"/>
      <c r="H30" s="6"/>
      <c r="I30" s="21"/>
      <c r="O30" s="6"/>
      <c r="P30" s="21"/>
      <c r="Q30" s="11"/>
      <c r="R30" s="6"/>
      <c r="S30" s="21"/>
    </row>
    <row r="31" spans="2:19" x14ac:dyDescent="0.25">
      <c r="B31" s="6"/>
      <c r="C31" s="21"/>
      <c r="D31" s="11"/>
      <c r="E31" s="6"/>
      <c r="F31" s="21"/>
      <c r="G31" s="6"/>
      <c r="H31" s="6"/>
      <c r="I31" s="21"/>
      <c r="O31" s="6"/>
      <c r="P31" s="21"/>
      <c r="Q31" s="11"/>
      <c r="R31" s="6"/>
      <c r="S31" s="21"/>
    </row>
    <row r="32" spans="2:19" x14ac:dyDescent="0.25">
      <c r="B32" s="6"/>
      <c r="C32" s="21"/>
      <c r="D32" s="11"/>
      <c r="E32" s="6"/>
      <c r="F32" s="21"/>
      <c r="G32" s="6"/>
      <c r="H32" s="6"/>
      <c r="I32" s="21"/>
      <c r="O32" s="6"/>
      <c r="P32" s="21"/>
      <c r="Q32" s="11"/>
      <c r="R32" s="6"/>
      <c r="S32" s="21"/>
    </row>
    <row r="33" spans="2:19" x14ac:dyDescent="0.25">
      <c r="B33" s="6"/>
      <c r="C33" s="21"/>
      <c r="D33" s="11"/>
      <c r="E33" s="6"/>
      <c r="F33" s="21"/>
      <c r="G33" s="24"/>
      <c r="H33" s="6"/>
      <c r="I33" s="25"/>
      <c r="O33" s="6"/>
      <c r="P33" s="21"/>
      <c r="Q33" s="11"/>
      <c r="R33" s="6"/>
      <c r="S33" s="25"/>
    </row>
  </sheetData>
  <mergeCells count="11">
    <mergeCell ref="A1:I1"/>
    <mergeCell ref="K1:L1"/>
    <mergeCell ref="N1:S1"/>
    <mergeCell ref="U1:V1"/>
    <mergeCell ref="K2:L2"/>
    <mergeCell ref="U2:V2"/>
    <mergeCell ref="K7:L8"/>
    <mergeCell ref="U7:V8"/>
    <mergeCell ref="U12:V13"/>
    <mergeCell ref="K13:L14"/>
    <mergeCell ref="K19:L20"/>
  </mergeCells>
  <conditionalFormatting sqref="E3:E33 H3:H33">
    <cfRule type="cellIs" dxfId="76" priority="6" operator="equal">
      <formula>"No"</formula>
    </cfRule>
  </conditionalFormatting>
  <conditionalFormatting sqref="E3:E33">
    <cfRule type="cellIs" dxfId="75" priority="7" operator="equal">
      <formula>"Pending"</formula>
    </cfRule>
  </conditionalFormatting>
  <conditionalFormatting sqref="F3:G33">
    <cfRule type="expression" dxfId="74" priority="3">
      <formula>$E3="No"</formula>
    </cfRule>
  </conditionalFormatting>
  <conditionalFormatting sqref="G3:G33">
    <cfRule type="cellIs" dxfId="73" priority="4" operator="equal">
      <formula>"No"</formula>
    </cfRule>
  </conditionalFormatting>
  <conditionalFormatting sqref="I3:I33">
    <cfRule type="expression" dxfId="72" priority="2">
      <formula>$H3="No"</formula>
    </cfRule>
  </conditionalFormatting>
  <conditionalFormatting sqref="R3:R33">
    <cfRule type="cellIs" dxfId="71" priority="5" operator="equal">
      <formula>"No"</formula>
    </cfRule>
  </conditionalFormatting>
  <conditionalFormatting sqref="S3:S33">
    <cfRule type="expression" dxfId="70" priority="1">
      <formula>$R3="No"</formula>
    </cfRule>
  </conditionalFormatting>
  <dataValidations count="4">
    <dataValidation type="custom" allowBlank="1" showInputMessage="1" showErrorMessage="1" errorTitle="Invalid Date" error="Rescheduled treatment must occur on or after the missed treatment date and within two days of the originally scheduled date." sqref="F3:F33" xr:uid="{C4DA4701-4E93-4E33-A194-B90F45FE3DDA}">
      <formula1>AND(F3&gt;=C3, F3&lt;=C3+2)</formula1>
    </dataValidation>
    <dataValidation type="list" allowBlank="1" showInputMessage="1" showErrorMessage="1" sqref="R3:R33 G3:H33" xr:uid="{A8C7F6AA-B78E-4677-A4B6-6239A0C9C3A6}">
      <formula1>"Yes, No"</formula1>
    </dataValidation>
    <dataValidation type="list" allowBlank="1" showInputMessage="1" showErrorMessage="1" sqref="B3:B33 O3:O33" xr:uid="{BD1FB310-8DE0-476C-9BEF-A4F6E769484A}">
      <formula1>"MWF, TTS"</formula1>
    </dataValidation>
    <dataValidation type="list" allowBlank="1" showInputMessage="1" showErrorMessage="1" sqref="E3:E33" xr:uid="{1FC9841D-933A-44C0-BBF3-174E0B031B60}">
      <formula1>"Yes, No, Pending"</formula1>
    </dataValidation>
  </dataValidations>
  <pageMargins left="0.7" right="0.7" top="0.75" bottom="0.75" header="0.3" footer="0.3"/>
  <pageSetup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13FD4-72D4-4ED5-828D-66773A44782B}">
  <dimension ref="A1:V33"/>
  <sheetViews>
    <sheetView zoomScaleNormal="100" workbookViewId="0">
      <selection activeCell="A3" sqref="A3"/>
    </sheetView>
  </sheetViews>
  <sheetFormatPr defaultRowHeight="15" x14ac:dyDescent="0.25"/>
  <cols>
    <col min="1" max="1" width="23.42578125" customWidth="1"/>
    <col min="2" max="2" width="13.7109375" customWidth="1"/>
    <col min="3" max="3" width="14.140625" customWidth="1"/>
    <col min="4" max="4" width="31.28515625" customWidth="1"/>
    <col min="5" max="5" width="13.7109375" customWidth="1"/>
    <col min="6" max="6" width="15.42578125" customWidth="1"/>
    <col min="7" max="7" width="16.140625" customWidth="1"/>
    <col min="8" max="8" width="19" customWidth="1"/>
    <col min="9" max="9" width="14.28515625" customWidth="1"/>
    <col min="10" max="10" width="4.5703125" customWidth="1"/>
    <col min="11" max="11" width="33.7109375" customWidth="1"/>
    <col min="12" max="12" width="8" customWidth="1"/>
    <col min="13" max="13" width="3.85546875" customWidth="1"/>
    <col min="14" max="14" width="27.85546875" customWidth="1"/>
    <col min="15" max="15" width="13.5703125" customWidth="1"/>
    <col min="16" max="16" width="14.140625" bestFit="1" customWidth="1"/>
    <col min="17" max="17" width="31" customWidth="1"/>
    <col min="18" max="18" width="20.42578125" customWidth="1"/>
    <col min="19" max="19" width="14.140625" customWidth="1"/>
    <col min="20" max="20" width="4.28515625" customWidth="1"/>
    <col min="21" max="21" width="36.28515625" bestFit="1" customWidth="1"/>
  </cols>
  <sheetData>
    <row r="1" spans="1:22" ht="33" customHeight="1" thickBot="1" x14ac:dyDescent="0.3">
      <c r="A1" s="39" t="s">
        <v>1</v>
      </c>
      <c r="B1" s="39"/>
      <c r="C1" s="39"/>
      <c r="D1" s="39"/>
      <c r="E1" s="39"/>
      <c r="F1" s="39"/>
      <c r="G1" s="39"/>
      <c r="H1" s="39"/>
      <c r="I1" s="39"/>
      <c r="K1" s="39" t="s">
        <v>2</v>
      </c>
      <c r="L1" s="39"/>
      <c r="N1" s="39" t="s">
        <v>3</v>
      </c>
      <c r="O1" s="39"/>
      <c r="P1" s="39"/>
      <c r="Q1" s="39"/>
      <c r="R1" s="39"/>
      <c r="S1" s="40"/>
      <c r="U1" s="39" t="s">
        <v>4</v>
      </c>
      <c r="V1" s="39"/>
    </row>
    <row r="2" spans="1:22" ht="51.75" thickBot="1" x14ac:dyDescent="0.3">
      <c r="A2" s="18" t="s">
        <v>5</v>
      </c>
      <c r="B2" s="18" t="s">
        <v>6</v>
      </c>
      <c r="C2" s="19" t="s">
        <v>7</v>
      </c>
      <c r="D2" s="18" t="s">
        <v>8</v>
      </c>
      <c r="E2" s="19" t="s">
        <v>9</v>
      </c>
      <c r="F2" s="18" t="s">
        <v>10</v>
      </c>
      <c r="G2" s="18" t="s">
        <v>35</v>
      </c>
      <c r="H2" s="18" t="s">
        <v>12</v>
      </c>
      <c r="I2" s="18" t="s">
        <v>13</v>
      </c>
      <c r="K2" s="43" t="s">
        <v>14</v>
      </c>
      <c r="L2" s="44"/>
      <c r="N2" s="18" t="s">
        <v>5</v>
      </c>
      <c r="O2" s="18" t="s">
        <v>15</v>
      </c>
      <c r="P2" s="19" t="s">
        <v>69</v>
      </c>
      <c r="Q2" s="19" t="s">
        <v>17</v>
      </c>
      <c r="R2" s="18" t="s">
        <v>18</v>
      </c>
      <c r="S2" s="18" t="s">
        <v>13</v>
      </c>
      <c r="U2" s="43" t="s">
        <v>19</v>
      </c>
      <c r="V2" s="44"/>
    </row>
    <row r="3" spans="1:22" x14ac:dyDescent="0.25">
      <c r="A3" s="1"/>
      <c r="B3" s="6"/>
      <c r="C3" s="20"/>
      <c r="D3" s="11"/>
      <c r="E3" s="6"/>
      <c r="F3" s="21"/>
      <c r="G3" s="6"/>
      <c r="H3" s="6"/>
      <c r="I3" s="21"/>
      <c r="K3" s="4" t="s">
        <v>20</v>
      </c>
      <c r="L3" s="5">
        <f>COUNTIF(Table153524344648[[Rescheduled Treatment Offered ]],"Yes")</f>
        <v>0</v>
      </c>
      <c r="N3" s="1"/>
      <c r="O3" s="6"/>
      <c r="P3" s="20"/>
      <c r="Q3" s="11"/>
      <c r="R3" s="6"/>
      <c r="S3" s="21"/>
      <c r="U3" s="4" t="s">
        <v>37</v>
      </c>
      <c r="V3" s="5">
        <f>COUNT(Table14627637354749[Date Education Completed (MM/DD/YY)])</f>
        <v>0</v>
      </c>
    </row>
    <row r="4" spans="1:22" ht="15.75" thickBot="1" x14ac:dyDescent="0.3">
      <c r="B4" s="6"/>
      <c r="C4" s="21"/>
      <c r="D4" s="11"/>
      <c r="E4" s="6"/>
      <c r="F4" s="21"/>
      <c r="G4" s="6"/>
      <c r="H4" s="6"/>
      <c r="I4" s="21"/>
      <c r="K4" s="2" t="s">
        <v>22</v>
      </c>
      <c r="L4" s="3">
        <f>COUNT(Table153524344648[Date of Missed Treatment (MM/DD/YY)])</f>
        <v>0</v>
      </c>
      <c r="O4" s="6"/>
      <c r="P4" s="21"/>
      <c r="Q4" s="11"/>
      <c r="R4" s="6"/>
      <c r="S4" s="21"/>
      <c r="U4" s="2" t="s">
        <v>23</v>
      </c>
      <c r="V4" s="3">
        <f>COUNT(Table14627637354749[Date of Shortened  Treatment (MM/DD/YY)])</f>
        <v>0</v>
      </c>
    </row>
    <row r="5" spans="1:22" ht="15.75" thickBot="1" x14ac:dyDescent="0.3">
      <c r="B5" s="6"/>
      <c r="C5" s="21"/>
      <c r="D5" s="11"/>
      <c r="E5" s="6"/>
      <c r="F5" s="21"/>
      <c r="G5" s="6"/>
      <c r="H5" s="6"/>
      <c r="I5" s="21"/>
      <c r="K5" s="7" t="s">
        <v>24</v>
      </c>
      <c r="L5" s="8" t="e">
        <f>IF(L4&gt;0, L3/L4, NA())</f>
        <v>#N/A</v>
      </c>
      <c r="O5" s="6"/>
      <c r="P5" s="21"/>
      <c r="Q5" s="11"/>
      <c r="R5" s="6"/>
      <c r="S5" s="21"/>
      <c r="U5" s="7" t="s">
        <v>24</v>
      </c>
      <c r="V5" s="8" t="e">
        <f>IF(V4&gt;0, V3/V4, NA())</f>
        <v>#N/A</v>
      </c>
    </row>
    <row r="6" spans="1:22" ht="15.75" thickBot="1" x14ac:dyDescent="0.3">
      <c r="B6" s="6"/>
      <c r="C6" s="21"/>
      <c r="D6" s="11"/>
      <c r="E6" s="6"/>
      <c r="F6" s="21"/>
      <c r="G6" s="6"/>
      <c r="H6" s="6"/>
      <c r="I6" s="21"/>
      <c r="K6" s="9"/>
      <c r="L6" s="10"/>
      <c r="O6" s="6"/>
      <c r="P6" s="21"/>
      <c r="Q6" s="11"/>
      <c r="R6" s="6"/>
      <c r="S6" s="21"/>
    </row>
    <row r="7" spans="1:22" ht="15.75" customHeight="1" x14ac:dyDescent="0.25">
      <c r="B7" s="6"/>
      <c r="C7" s="21"/>
      <c r="D7" s="11"/>
      <c r="E7" s="6"/>
      <c r="F7" s="21"/>
      <c r="G7" s="6"/>
      <c r="H7" s="6"/>
      <c r="I7" s="21"/>
      <c r="K7" s="45" t="s">
        <v>25</v>
      </c>
      <c r="L7" s="46"/>
      <c r="O7" s="6"/>
      <c r="P7" s="21"/>
      <c r="Q7" s="11"/>
      <c r="R7" s="6"/>
      <c r="S7" s="21"/>
      <c r="U7" s="35" t="s">
        <v>26</v>
      </c>
      <c r="V7" s="36"/>
    </row>
    <row r="8" spans="1:22" ht="15.75" thickBot="1" x14ac:dyDescent="0.3">
      <c r="B8" s="6"/>
      <c r="C8" s="21"/>
      <c r="D8" s="11"/>
      <c r="E8" s="6"/>
      <c r="F8" s="21"/>
      <c r="G8" s="6"/>
      <c r="H8" s="6"/>
      <c r="I8" s="21"/>
      <c r="K8" s="47"/>
      <c r="L8" s="48"/>
      <c r="O8" s="6"/>
      <c r="P8" s="21"/>
      <c r="Q8" s="11"/>
      <c r="R8" s="6"/>
      <c r="S8" s="21"/>
      <c r="U8" s="37"/>
      <c r="V8" s="38"/>
    </row>
    <row r="9" spans="1:22" x14ac:dyDescent="0.25">
      <c r="B9" s="6"/>
      <c r="C9" s="21"/>
      <c r="D9" s="11"/>
      <c r="E9" s="6"/>
      <c r="F9" s="21"/>
      <c r="G9" s="6"/>
      <c r="H9" s="6"/>
      <c r="I9" s="21"/>
      <c r="K9" s="4" t="s">
        <v>27</v>
      </c>
      <c r="L9" s="5">
        <f>COUNTIF(Table153524344648[Offered Patient Education on Missed Treatment],"Yes")</f>
        <v>0</v>
      </c>
      <c r="O9" s="6"/>
      <c r="P9" s="21"/>
      <c r="Q9" s="11"/>
      <c r="R9" s="6"/>
      <c r="S9" s="21"/>
      <c r="U9" s="4" t="s">
        <v>3</v>
      </c>
      <c r="V9" s="5">
        <f>COUNT(Table14627637354749[Date of Shortened  Treatment (MM/DD/YY)])</f>
        <v>0</v>
      </c>
    </row>
    <row r="10" spans="1:22" ht="15.75" thickBot="1" x14ac:dyDescent="0.3">
      <c r="B10" s="6"/>
      <c r="C10" s="21"/>
      <c r="D10" s="11"/>
      <c r="E10" s="6"/>
      <c r="F10" s="21"/>
      <c r="G10" s="6"/>
      <c r="H10" s="6"/>
      <c r="I10" s="21"/>
      <c r="K10" s="2" t="s">
        <v>22</v>
      </c>
      <c r="L10" s="3">
        <f>COUNT(Table153524344648[Date of Missed Treatment (MM/DD/YY)])</f>
        <v>0</v>
      </c>
      <c r="O10" s="6"/>
      <c r="P10" s="21"/>
      <c r="Q10" s="11"/>
      <c r="R10" s="6"/>
      <c r="S10" s="21"/>
      <c r="U10" s="22" t="s">
        <v>28</v>
      </c>
      <c r="V10" s="16"/>
    </row>
    <row r="11" spans="1:22" ht="15.75" thickBot="1" x14ac:dyDescent="0.3">
      <c r="B11" s="6"/>
      <c r="C11" s="21"/>
      <c r="D11" s="11"/>
      <c r="E11" s="6"/>
      <c r="F11" s="21"/>
      <c r="G11" s="6"/>
      <c r="H11" s="6"/>
      <c r="I11" s="21"/>
      <c r="K11" s="7" t="s">
        <v>24</v>
      </c>
      <c r="L11" s="8" t="e">
        <f>IF(L10&gt;0, L9/L10, NA())</f>
        <v>#N/A</v>
      </c>
      <c r="O11" s="6"/>
      <c r="P11" s="21"/>
      <c r="Q11" s="11"/>
      <c r="R11" s="6"/>
      <c r="S11" s="21"/>
      <c r="U11" s="23" t="s">
        <v>29</v>
      </c>
      <c r="V11" s="8" t="e">
        <f>IF(V10&gt;0, V9/V10, NA())</f>
        <v>#N/A</v>
      </c>
    </row>
    <row r="12" spans="1:22" ht="15.75" customHeight="1" thickBot="1" x14ac:dyDescent="0.3">
      <c r="B12" s="6"/>
      <c r="C12" s="21"/>
      <c r="D12" s="11"/>
      <c r="E12" s="6"/>
      <c r="F12" s="21"/>
      <c r="G12" s="6"/>
      <c r="H12" s="6"/>
      <c r="I12" s="21"/>
      <c r="O12" s="6"/>
      <c r="P12" s="21"/>
      <c r="Q12" s="11"/>
      <c r="R12" s="6"/>
      <c r="S12" s="21"/>
      <c r="U12" s="41" t="s">
        <v>30</v>
      </c>
      <c r="V12" s="41"/>
    </row>
    <row r="13" spans="1:22" ht="15" customHeight="1" x14ac:dyDescent="0.25">
      <c r="B13" s="6"/>
      <c r="C13" s="21"/>
      <c r="D13" s="11"/>
      <c r="E13" s="6"/>
      <c r="F13" s="21"/>
      <c r="G13" s="6"/>
      <c r="H13" s="6"/>
      <c r="I13" s="21"/>
      <c r="K13" s="35" t="s">
        <v>31</v>
      </c>
      <c r="L13" s="36"/>
      <c r="O13" s="6"/>
      <c r="P13" s="21"/>
      <c r="Q13" s="11"/>
      <c r="R13" s="6"/>
      <c r="S13" s="21"/>
      <c r="U13" s="42"/>
      <c r="V13" s="42"/>
    </row>
    <row r="14" spans="1:22" ht="15.75" thickBot="1" x14ac:dyDescent="0.3">
      <c r="B14" s="6"/>
      <c r="C14" s="21"/>
      <c r="D14" s="11"/>
      <c r="E14" s="6"/>
      <c r="F14" s="21"/>
      <c r="G14" s="6"/>
      <c r="H14" s="6"/>
      <c r="I14" s="21"/>
      <c r="K14" s="37"/>
      <c r="L14" s="38"/>
      <c r="O14" s="6"/>
      <c r="P14" s="21"/>
      <c r="Q14" s="11"/>
      <c r="R14" s="6"/>
      <c r="S14" s="21"/>
    </row>
    <row r="15" spans="1:22" x14ac:dyDescent="0.25">
      <c r="B15" s="6"/>
      <c r="C15" s="21"/>
      <c r="D15" s="11"/>
      <c r="E15" s="6"/>
      <c r="F15" s="21"/>
      <c r="G15" s="6"/>
      <c r="H15" s="6"/>
      <c r="I15" s="21"/>
      <c r="K15" s="4" t="s">
        <v>32</v>
      </c>
      <c r="L15" s="5">
        <f>COUNT(Table153524344648[Date of Rescheduled Treatment (MM/DD/YY)])</f>
        <v>0</v>
      </c>
      <c r="O15" s="6"/>
      <c r="P15" s="21"/>
      <c r="Q15" s="11"/>
      <c r="R15" s="6"/>
      <c r="S15" s="21"/>
    </row>
    <row r="16" spans="1:22" ht="15.75" thickBot="1" x14ac:dyDescent="0.3">
      <c r="B16" s="6"/>
      <c r="C16" s="21"/>
      <c r="D16" s="11"/>
      <c r="E16" s="6"/>
      <c r="F16" s="21"/>
      <c r="G16" s="6"/>
      <c r="H16" s="6"/>
      <c r="I16" s="21"/>
      <c r="K16" s="2" t="s">
        <v>22</v>
      </c>
      <c r="L16" s="3">
        <f>COUNT(Table153524344648[Date of Missed Treatment (MM/DD/YY)])</f>
        <v>0</v>
      </c>
      <c r="O16" s="6"/>
      <c r="P16" s="21"/>
      <c r="Q16" s="11"/>
      <c r="R16" s="6"/>
      <c r="S16" s="21"/>
    </row>
    <row r="17" spans="2:19" ht="15.75" thickBot="1" x14ac:dyDescent="0.3">
      <c r="B17" s="6"/>
      <c r="C17" s="21"/>
      <c r="D17" s="11"/>
      <c r="E17" s="6"/>
      <c r="F17" s="21"/>
      <c r="G17" s="6"/>
      <c r="H17" s="6"/>
      <c r="I17" s="21"/>
      <c r="K17" s="7" t="s">
        <v>24</v>
      </c>
      <c r="L17" s="8" t="e">
        <f>IF(L16&gt;0, L15/L16, NA())</f>
        <v>#N/A</v>
      </c>
      <c r="O17" s="6"/>
      <c r="P17" s="21"/>
      <c r="Q17" s="11"/>
      <c r="R17" s="6"/>
      <c r="S17" s="21"/>
    </row>
    <row r="18" spans="2:19" ht="15.75" thickBot="1" x14ac:dyDescent="0.3">
      <c r="B18" s="6"/>
      <c r="C18" s="21"/>
      <c r="D18" s="11"/>
      <c r="E18" s="6"/>
      <c r="F18" s="21"/>
      <c r="G18" s="6"/>
      <c r="H18" s="6"/>
      <c r="I18" s="21"/>
      <c r="O18" s="6"/>
      <c r="P18" s="21"/>
      <c r="Q18" s="11"/>
      <c r="R18" s="6"/>
      <c r="S18" s="21"/>
    </row>
    <row r="19" spans="2:19" ht="15" customHeight="1" x14ac:dyDescent="0.25">
      <c r="B19" s="6"/>
      <c r="C19" s="21"/>
      <c r="D19" s="11"/>
      <c r="E19" s="6"/>
      <c r="F19" s="21"/>
      <c r="G19" s="6"/>
      <c r="H19" s="6"/>
      <c r="I19" s="21"/>
      <c r="K19" s="35" t="s">
        <v>33</v>
      </c>
      <c r="L19" s="36"/>
      <c r="O19" s="6"/>
      <c r="P19" s="21"/>
      <c r="Q19" s="11"/>
      <c r="R19" s="6"/>
      <c r="S19" s="21"/>
    </row>
    <row r="20" spans="2:19" ht="15.75" thickBot="1" x14ac:dyDescent="0.3">
      <c r="B20" s="6"/>
      <c r="C20" s="21"/>
      <c r="D20" s="11"/>
      <c r="E20" s="6"/>
      <c r="F20" s="21"/>
      <c r="G20" s="6"/>
      <c r="H20" s="6"/>
      <c r="I20" s="21"/>
      <c r="K20" s="37"/>
      <c r="L20" s="38"/>
      <c r="O20" s="6"/>
      <c r="P20" s="21"/>
      <c r="Q20" s="11"/>
      <c r="R20" s="6"/>
      <c r="S20" s="21"/>
    </row>
    <row r="21" spans="2:19" x14ac:dyDescent="0.25">
      <c r="B21" s="6"/>
      <c r="C21" s="21"/>
      <c r="D21" s="11"/>
      <c r="E21" s="6"/>
      <c r="F21" s="21"/>
      <c r="G21" s="6"/>
      <c r="H21" s="6"/>
      <c r="I21" s="21"/>
      <c r="K21" s="4" t="s">
        <v>34</v>
      </c>
      <c r="L21" s="5">
        <f>COUNTIF(Table153524344648[[Patient Attended Rescheduled Treatment ]],"Yes")</f>
        <v>0</v>
      </c>
      <c r="O21" s="6"/>
      <c r="P21" s="21"/>
      <c r="Q21" s="11"/>
      <c r="R21" s="6"/>
      <c r="S21" s="21"/>
    </row>
    <row r="22" spans="2:19" ht="15.75" thickBot="1" x14ac:dyDescent="0.3">
      <c r="B22" s="6"/>
      <c r="C22" s="21"/>
      <c r="D22" s="11"/>
      <c r="E22" s="6"/>
      <c r="F22" s="21"/>
      <c r="G22" s="6"/>
      <c r="H22" s="6"/>
      <c r="I22" s="21"/>
      <c r="K22" s="2" t="s">
        <v>22</v>
      </c>
      <c r="L22" s="3">
        <f>COUNT(Table153524344648[Date of Missed Treatment (MM/DD/YY)])</f>
        <v>0</v>
      </c>
      <c r="O22" s="6"/>
      <c r="P22" s="21"/>
      <c r="Q22" s="11"/>
      <c r="R22" s="6"/>
      <c r="S22" s="21"/>
    </row>
    <row r="23" spans="2:19" ht="15.75" thickBot="1" x14ac:dyDescent="0.3">
      <c r="B23" s="6"/>
      <c r="C23" s="21"/>
      <c r="D23" s="11"/>
      <c r="E23" s="6"/>
      <c r="F23" s="21"/>
      <c r="G23" s="6"/>
      <c r="H23" s="6"/>
      <c r="I23" s="21"/>
      <c r="K23" s="7" t="s">
        <v>24</v>
      </c>
      <c r="L23" s="8" t="e">
        <f>IF(L22&gt;0, L21/L22, NA())</f>
        <v>#N/A</v>
      </c>
      <c r="O23" s="6"/>
      <c r="P23" s="21"/>
      <c r="Q23" s="11"/>
      <c r="R23" s="6"/>
      <c r="S23" s="21"/>
    </row>
    <row r="24" spans="2:19" x14ac:dyDescent="0.25">
      <c r="B24" s="6"/>
      <c r="C24" s="21"/>
      <c r="D24" s="11"/>
      <c r="E24" s="6"/>
      <c r="F24" s="21"/>
      <c r="G24" s="6"/>
      <c r="H24" s="6"/>
      <c r="I24" s="21"/>
      <c r="O24" s="6"/>
      <c r="P24" s="21"/>
      <c r="Q24" s="11"/>
      <c r="R24" s="6"/>
      <c r="S24" s="21"/>
    </row>
    <row r="25" spans="2:19" x14ac:dyDescent="0.25">
      <c r="B25" s="6"/>
      <c r="C25" s="21"/>
      <c r="D25" s="11"/>
      <c r="E25" s="6"/>
      <c r="F25" s="21"/>
      <c r="G25" s="6"/>
      <c r="H25" s="6"/>
      <c r="I25" s="21"/>
      <c r="O25" s="6"/>
      <c r="P25" s="21"/>
      <c r="Q25" s="11"/>
      <c r="R25" s="6"/>
      <c r="S25" s="21"/>
    </row>
    <row r="26" spans="2:19" x14ac:dyDescent="0.25">
      <c r="B26" s="6"/>
      <c r="C26" s="21"/>
      <c r="D26" s="11"/>
      <c r="E26" s="6"/>
      <c r="F26" s="21"/>
      <c r="G26" s="6"/>
      <c r="H26" s="6"/>
      <c r="I26" s="21"/>
      <c r="O26" s="6"/>
      <c r="P26" s="21"/>
      <c r="Q26" s="11"/>
      <c r="R26" s="6"/>
      <c r="S26" s="21"/>
    </row>
    <row r="27" spans="2:19" x14ac:dyDescent="0.25">
      <c r="B27" s="6"/>
      <c r="C27" s="21"/>
      <c r="D27" s="11"/>
      <c r="E27" s="6"/>
      <c r="F27" s="21"/>
      <c r="G27" s="6"/>
      <c r="H27" s="6"/>
      <c r="I27" s="21"/>
      <c r="O27" s="6"/>
      <c r="P27" s="21"/>
      <c r="Q27" s="11"/>
      <c r="R27" s="6"/>
      <c r="S27" s="21"/>
    </row>
    <row r="28" spans="2:19" x14ac:dyDescent="0.25">
      <c r="B28" s="6"/>
      <c r="C28" s="21"/>
      <c r="D28" s="11"/>
      <c r="E28" s="6"/>
      <c r="F28" s="21"/>
      <c r="G28" s="6"/>
      <c r="H28" s="6"/>
      <c r="I28" s="21"/>
      <c r="O28" s="6"/>
      <c r="P28" s="21"/>
      <c r="Q28" s="11"/>
      <c r="R28" s="6"/>
      <c r="S28" s="21"/>
    </row>
    <row r="29" spans="2:19" x14ac:dyDescent="0.25">
      <c r="B29" s="6"/>
      <c r="C29" s="21"/>
      <c r="D29" s="11"/>
      <c r="E29" s="6"/>
      <c r="F29" s="21"/>
      <c r="G29" s="6"/>
      <c r="H29" s="6"/>
      <c r="I29" s="21"/>
      <c r="O29" s="6"/>
      <c r="P29" s="21"/>
      <c r="Q29" s="11"/>
      <c r="R29" s="6"/>
      <c r="S29" s="21"/>
    </row>
    <row r="30" spans="2:19" x14ac:dyDescent="0.25">
      <c r="B30" s="6"/>
      <c r="C30" s="21"/>
      <c r="D30" s="11"/>
      <c r="E30" s="6"/>
      <c r="F30" s="21"/>
      <c r="G30" s="6"/>
      <c r="H30" s="6"/>
      <c r="I30" s="21"/>
      <c r="O30" s="6"/>
      <c r="P30" s="21"/>
      <c r="Q30" s="11"/>
      <c r="R30" s="6"/>
      <c r="S30" s="21"/>
    </row>
    <row r="31" spans="2:19" x14ac:dyDescent="0.25">
      <c r="B31" s="6"/>
      <c r="C31" s="21"/>
      <c r="D31" s="11"/>
      <c r="E31" s="6"/>
      <c r="F31" s="21"/>
      <c r="G31" s="6"/>
      <c r="H31" s="6"/>
      <c r="I31" s="21"/>
      <c r="O31" s="6"/>
      <c r="P31" s="21"/>
      <c r="Q31" s="11"/>
      <c r="R31" s="6"/>
      <c r="S31" s="21"/>
    </row>
    <row r="32" spans="2:19" x14ac:dyDescent="0.25">
      <c r="B32" s="6"/>
      <c r="C32" s="21"/>
      <c r="D32" s="11"/>
      <c r="E32" s="6"/>
      <c r="F32" s="21"/>
      <c r="G32" s="6"/>
      <c r="H32" s="6"/>
      <c r="I32" s="21"/>
      <c r="O32" s="6"/>
      <c r="P32" s="21"/>
      <c r="Q32" s="11"/>
      <c r="R32" s="6"/>
      <c r="S32" s="21"/>
    </row>
    <row r="33" spans="2:19" x14ac:dyDescent="0.25">
      <c r="B33" s="6"/>
      <c r="C33" s="21"/>
      <c r="D33" s="11"/>
      <c r="E33" s="6"/>
      <c r="F33" s="21"/>
      <c r="G33" s="24"/>
      <c r="H33" s="6"/>
      <c r="I33" s="25"/>
      <c r="O33" s="6"/>
      <c r="P33" s="21"/>
      <c r="Q33" s="11"/>
      <c r="R33" s="6"/>
      <c r="S33" s="25"/>
    </row>
  </sheetData>
  <mergeCells count="11">
    <mergeCell ref="A1:I1"/>
    <mergeCell ref="K1:L1"/>
    <mergeCell ref="N1:S1"/>
    <mergeCell ref="U1:V1"/>
    <mergeCell ref="K2:L2"/>
    <mergeCell ref="U2:V2"/>
    <mergeCell ref="K7:L8"/>
    <mergeCell ref="U7:V8"/>
    <mergeCell ref="U12:V13"/>
    <mergeCell ref="K13:L14"/>
    <mergeCell ref="K19:L20"/>
  </mergeCells>
  <conditionalFormatting sqref="E3:E33 H3:H33">
    <cfRule type="cellIs" dxfId="69" priority="6" operator="equal">
      <formula>"No"</formula>
    </cfRule>
  </conditionalFormatting>
  <conditionalFormatting sqref="E3:E33">
    <cfRule type="cellIs" dxfId="68" priority="7" operator="equal">
      <formula>"Pending"</formula>
    </cfRule>
  </conditionalFormatting>
  <conditionalFormatting sqref="F3:G33">
    <cfRule type="expression" dxfId="67" priority="3">
      <formula>$E3="No"</formula>
    </cfRule>
  </conditionalFormatting>
  <conditionalFormatting sqref="G3:G33">
    <cfRule type="cellIs" dxfId="66" priority="4" operator="equal">
      <formula>"No"</formula>
    </cfRule>
  </conditionalFormatting>
  <conditionalFormatting sqref="I3:I33">
    <cfRule type="expression" dxfId="65" priority="2">
      <formula>$H3="No"</formula>
    </cfRule>
  </conditionalFormatting>
  <conditionalFormatting sqref="R3:R33">
    <cfRule type="cellIs" dxfId="64" priority="5" operator="equal">
      <formula>"No"</formula>
    </cfRule>
  </conditionalFormatting>
  <conditionalFormatting sqref="S3:S33">
    <cfRule type="expression" dxfId="63" priority="1">
      <formula>$R3="No"</formula>
    </cfRule>
  </conditionalFormatting>
  <dataValidations count="4">
    <dataValidation type="list" allowBlank="1" showInputMessage="1" showErrorMessage="1" sqref="E3:E33" xr:uid="{6FEBAD22-76B2-4D04-95F3-C234C06C9F75}">
      <formula1>"Yes, No, Pending"</formula1>
    </dataValidation>
    <dataValidation type="list" allowBlank="1" showInputMessage="1" showErrorMessage="1" sqref="B3:B33 O3:O33" xr:uid="{C694D0E9-67B3-4D1D-9A20-3AB512847421}">
      <formula1>"MWF, TTS"</formula1>
    </dataValidation>
    <dataValidation type="list" allowBlank="1" showInputMessage="1" showErrorMessage="1" sqref="R3:R33 G3:H33" xr:uid="{7CD6C610-584B-43A8-B739-DE4450DAB727}">
      <formula1>"Yes, No"</formula1>
    </dataValidation>
    <dataValidation type="custom" allowBlank="1" showInputMessage="1" showErrorMessage="1" errorTitle="Invalid Date" error="Rescheduled treatment must occur on or after the missed treatment date and within two days of the originally scheduled date." sqref="F3:F33" xr:uid="{14581CDD-5B35-4D5C-9332-BC834C04EC90}">
      <formula1>AND(F3&gt;=C3, F3&lt;=C3+2)</formula1>
    </dataValidation>
  </dataValidations>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AB55-9DEB-46FE-8356-18AF1DAC9BDF}">
  <dimension ref="A1:V33"/>
  <sheetViews>
    <sheetView zoomScaleNormal="100" workbookViewId="0">
      <selection activeCell="A3" sqref="A3"/>
    </sheetView>
  </sheetViews>
  <sheetFormatPr defaultRowHeight="15" x14ac:dyDescent="0.25"/>
  <cols>
    <col min="1" max="1" width="23.42578125" customWidth="1"/>
    <col min="2" max="2" width="13.7109375" customWidth="1"/>
    <col min="3" max="3" width="14.140625" customWidth="1"/>
    <col min="4" max="4" width="31.28515625" customWidth="1"/>
    <col min="5" max="5" width="13.7109375" customWidth="1"/>
    <col min="6" max="6" width="15.42578125" customWidth="1"/>
    <col min="7" max="7" width="16.140625" customWidth="1"/>
    <col min="8" max="8" width="19" customWidth="1"/>
    <col min="9" max="9" width="14.28515625" customWidth="1"/>
    <col min="10" max="10" width="4.5703125" customWidth="1"/>
    <col min="11" max="11" width="33.7109375" customWidth="1"/>
    <col min="12" max="12" width="8" customWidth="1"/>
    <col min="13" max="13" width="3.85546875" customWidth="1"/>
    <col min="14" max="14" width="27.85546875" customWidth="1"/>
    <col min="15" max="15" width="13.5703125" customWidth="1"/>
    <col min="16" max="16" width="14.140625" bestFit="1" customWidth="1"/>
    <col min="17" max="17" width="31" customWidth="1"/>
    <col min="18" max="18" width="20.42578125" customWidth="1"/>
    <col min="19" max="19" width="14.140625" customWidth="1"/>
    <col min="20" max="20" width="4.28515625" customWidth="1"/>
    <col min="21" max="21" width="36.28515625" bestFit="1" customWidth="1"/>
  </cols>
  <sheetData>
    <row r="1" spans="1:22" ht="33" customHeight="1" thickBot="1" x14ac:dyDescent="0.3">
      <c r="A1" s="39" t="s">
        <v>1</v>
      </c>
      <c r="B1" s="39"/>
      <c r="C1" s="39"/>
      <c r="D1" s="39"/>
      <c r="E1" s="39"/>
      <c r="F1" s="39"/>
      <c r="G1" s="39"/>
      <c r="H1" s="39"/>
      <c r="I1" s="39"/>
      <c r="K1" s="39" t="s">
        <v>2</v>
      </c>
      <c r="L1" s="39"/>
      <c r="N1" s="39" t="s">
        <v>3</v>
      </c>
      <c r="O1" s="39"/>
      <c r="P1" s="39"/>
      <c r="Q1" s="39"/>
      <c r="R1" s="39"/>
      <c r="S1" s="40"/>
      <c r="U1" s="39" t="s">
        <v>4</v>
      </c>
      <c r="V1" s="39"/>
    </row>
    <row r="2" spans="1:22" ht="51.75" thickBot="1" x14ac:dyDescent="0.3">
      <c r="A2" s="18" t="s">
        <v>5</v>
      </c>
      <c r="B2" s="18" t="s">
        <v>6</v>
      </c>
      <c r="C2" s="19" t="s">
        <v>7</v>
      </c>
      <c r="D2" s="18" t="s">
        <v>8</v>
      </c>
      <c r="E2" s="19" t="s">
        <v>9</v>
      </c>
      <c r="F2" s="18" t="s">
        <v>10</v>
      </c>
      <c r="G2" s="18" t="s">
        <v>70</v>
      </c>
      <c r="H2" s="18" t="s">
        <v>12</v>
      </c>
      <c r="I2" s="18" t="s">
        <v>13</v>
      </c>
      <c r="K2" s="43" t="s">
        <v>14</v>
      </c>
      <c r="L2" s="44"/>
      <c r="N2" s="18" t="s">
        <v>5</v>
      </c>
      <c r="O2" s="18" t="s">
        <v>15</v>
      </c>
      <c r="P2" s="19" t="s">
        <v>69</v>
      </c>
      <c r="Q2" s="19" t="s">
        <v>17</v>
      </c>
      <c r="R2" s="18" t="s">
        <v>18</v>
      </c>
      <c r="S2" s="18" t="s">
        <v>13</v>
      </c>
      <c r="U2" s="43" t="s">
        <v>19</v>
      </c>
      <c r="V2" s="44"/>
    </row>
    <row r="3" spans="1:22" x14ac:dyDescent="0.25">
      <c r="A3" s="1"/>
      <c r="B3" s="6"/>
      <c r="C3" s="20"/>
      <c r="D3" s="11"/>
      <c r="E3" s="6"/>
      <c r="F3" s="21"/>
      <c r="G3" s="6"/>
      <c r="H3" s="6"/>
      <c r="I3" s="21"/>
      <c r="K3" s="4" t="s">
        <v>20</v>
      </c>
      <c r="L3" s="5">
        <f>COUNTIF(Table15352434464850[[Rescheduled Treatment Offered ]],"Yes")</f>
        <v>0</v>
      </c>
      <c r="N3" s="1"/>
      <c r="O3" s="6"/>
      <c r="P3" s="20"/>
      <c r="Q3" s="11"/>
      <c r="R3" s="6"/>
      <c r="S3" s="21"/>
      <c r="U3" s="4" t="s">
        <v>37</v>
      </c>
      <c r="V3" s="5">
        <f>COUNT(Table1462763735474951[Date Education Completed (MM/DD/YY)])</f>
        <v>0</v>
      </c>
    </row>
    <row r="4" spans="1:22" ht="15.75" thickBot="1" x14ac:dyDescent="0.3">
      <c r="B4" s="6"/>
      <c r="C4" s="21"/>
      <c r="D4" s="11"/>
      <c r="E4" s="6"/>
      <c r="F4" s="21"/>
      <c r="G4" s="6"/>
      <c r="H4" s="6"/>
      <c r="I4" s="21"/>
      <c r="K4" s="2" t="s">
        <v>22</v>
      </c>
      <c r="L4" s="3">
        <f>COUNT(Table15352434464850[Date of Missed Treatment (MM/DD/YY)])</f>
        <v>0</v>
      </c>
      <c r="O4" s="6"/>
      <c r="P4" s="21"/>
      <c r="Q4" s="11"/>
      <c r="R4" s="6"/>
      <c r="S4" s="21"/>
      <c r="U4" s="2" t="s">
        <v>23</v>
      </c>
      <c r="V4" s="3">
        <f>COUNT(Table1462763735474951[Date of Shortened  Treatment (MM/DD/YY)])</f>
        <v>0</v>
      </c>
    </row>
    <row r="5" spans="1:22" ht="15.75" thickBot="1" x14ac:dyDescent="0.3">
      <c r="B5" s="6"/>
      <c r="C5" s="21"/>
      <c r="D5" s="11"/>
      <c r="E5" s="6"/>
      <c r="F5" s="21"/>
      <c r="G5" s="6"/>
      <c r="H5" s="6"/>
      <c r="I5" s="21"/>
      <c r="K5" s="7" t="s">
        <v>24</v>
      </c>
      <c r="L5" s="8" t="e">
        <f>IF(L4&gt;0, L3/L4, NA())</f>
        <v>#N/A</v>
      </c>
      <c r="O5" s="6"/>
      <c r="P5" s="21"/>
      <c r="Q5" s="11"/>
      <c r="R5" s="6"/>
      <c r="S5" s="21"/>
      <c r="U5" s="7" t="s">
        <v>24</v>
      </c>
      <c r="V5" s="8" t="e">
        <f>IF(V4&gt;0, V3/V4, NA())</f>
        <v>#N/A</v>
      </c>
    </row>
    <row r="6" spans="1:22" ht="15.75" thickBot="1" x14ac:dyDescent="0.3">
      <c r="B6" s="6"/>
      <c r="C6" s="21"/>
      <c r="D6" s="11"/>
      <c r="E6" s="6"/>
      <c r="F6" s="21"/>
      <c r="G6" s="6"/>
      <c r="H6" s="6"/>
      <c r="I6" s="21"/>
      <c r="K6" s="9"/>
      <c r="L6" s="10"/>
      <c r="O6" s="6"/>
      <c r="P6" s="21"/>
      <c r="Q6" s="11"/>
      <c r="R6" s="6"/>
      <c r="S6" s="21"/>
    </row>
    <row r="7" spans="1:22" ht="15.75" customHeight="1" x14ac:dyDescent="0.25">
      <c r="B7" s="6"/>
      <c r="C7" s="21"/>
      <c r="D7" s="11"/>
      <c r="E7" s="6"/>
      <c r="F7" s="21"/>
      <c r="G7" s="6"/>
      <c r="H7" s="6"/>
      <c r="I7" s="21"/>
      <c r="K7" s="45" t="s">
        <v>25</v>
      </c>
      <c r="L7" s="46"/>
      <c r="O7" s="6"/>
      <c r="P7" s="21"/>
      <c r="Q7" s="11"/>
      <c r="R7" s="6"/>
      <c r="S7" s="21"/>
      <c r="U7" s="35" t="s">
        <v>26</v>
      </c>
      <c r="V7" s="36"/>
    </row>
    <row r="8" spans="1:22" ht="15.75" thickBot="1" x14ac:dyDescent="0.3">
      <c r="B8" s="6"/>
      <c r="C8" s="21"/>
      <c r="D8" s="11"/>
      <c r="E8" s="6"/>
      <c r="F8" s="21"/>
      <c r="G8" s="6"/>
      <c r="H8" s="6"/>
      <c r="I8" s="21"/>
      <c r="K8" s="47"/>
      <c r="L8" s="48"/>
      <c r="O8" s="6"/>
      <c r="P8" s="21"/>
      <c r="Q8" s="11"/>
      <c r="R8" s="6"/>
      <c r="S8" s="21"/>
      <c r="U8" s="37"/>
      <c r="V8" s="38"/>
    </row>
    <row r="9" spans="1:22" x14ac:dyDescent="0.25">
      <c r="B9" s="6"/>
      <c r="C9" s="21"/>
      <c r="D9" s="11"/>
      <c r="E9" s="6"/>
      <c r="F9" s="21"/>
      <c r="G9" s="6"/>
      <c r="H9" s="6"/>
      <c r="I9" s="21"/>
      <c r="K9" s="4" t="s">
        <v>27</v>
      </c>
      <c r="L9" s="5">
        <f>COUNTIF(Table15352434464850[Offered Patient Education on Missed Treatment],"Yes")</f>
        <v>0</v>
      </c>
      <c r="O9" s="6"/>
      <c r="P9" s="21"/>
      <c r="Q9" s="11"/>
      <c r="R9" s="6"/>
      <c r="S9" s="21"/>
      <c r="U9" s="4" t="s">
        <v>3</v>
      </c>
      <c r="V9" s="5">
        <f>COUNT(Table1462763735474951[Date of Shortened  Treatment (MM/DD/YY)])</f>
        <v>0</v>
      </c>
    </row>
    <row r="10" spans="1:22" ht="15.75" thickBot="1" x14ac:dyDescent="0.3">
      <c r="B10" s="6"/>
      <c r="C10" s="21"/>
      <c r="D10" s="11"/>
      <c r="E10" s="6"/>
      <c r="F10" s="21"/>
      <c r="G10" s="6"/>
      <c r="H10" s="6"/>
      <c r="I10" s="21"/>
      <c r="K10" s="2" t="s">
        <v>22</v>
      </c>
      <c r="L10" s="3">
        <f>COUNT(Table15352434464850[Date of Missed Treatment (MM/DD/YY)])</f>
        <v>0</v>
      </c>
      <c r="O10" s="6"/>
      <c r="P10" s="21"/>
      <c r="Q10" s="11"/>
      <c r="R10" s="6"/>
      <c r="S10" s="21"/>
      <c r="U10" s="22" t="s">
        <v>28</v>
      </c>
      <c r="V10" s="16"/>
    </row>
    <row r="11" spans="1:22" ht="15.75" thickBot="1" x14ac:dyDescent="0.3">
      <c r="B11" s="6"/>
      <c r="C11" s="21"/>
      <c r="D11" s="11"/>
      <c r="E11" s="6"/>
      <c r="F11" s="21"/>
      <c r="G11" s="6"/>
      <c r="H11" s="6"/>
      <c r="I11" s="21"/>
      <c r="K11" s="7" t="s">
        <v>24</v>
      </c>
      <c r="L11" s="8" t="e">
        <f>IF(L10&gt;0, L9/L10, NA())</f>
        <v>#N/A</v>
      </c>
      <c r="O11" s="6"/>
      <c r="P11" s="21"/>
      <c r="Q11" s="11"/>
      <c r="R11" s="6"/>
      <c r="S11" s="21"/>
      <c r="U11" s="23" t="s">
        <v>29</v>
      </c>
      <c r="V11" s="8" t="e">
        <f>IF(V10&gt;0, V9/V10, NA())</f>
        <v>#N/A</v>
      </c>
    </row>
    <row r="12" spans="1:22" ht="15.75" customHeight="1" thickBot="1" x14ac:dyDescent="0.3">
      <c r="B12" s="6"/>
      <c r="C12" s="21"/>
      <c r="D12" s="11"/>
      <c r="E12" s="6"/>
      <c r="F12" s="21"/>
      <c r="G12" s="6"/>
      <c r="H12" s="6"/>
      <c r="I12" s="21"/>
      <c r="O12" s="6"/>
      <c r="P12" s="21"/>
      <c r="Q12" s="11"/>
      <c r="R12" s="6"/>
      <c r="S12" s="21"/>
      <c r="U12" s="41" t="s">
        <v>30</v>
      </c>
      <c r="V12" s="41"/>
    </row>
    <row r="13" spans="1:22" ht="15" customHeight="1" x14ac:dyDescent="0.25">
      <c r="B13" s="6"/>
      <c r="C13" s="21"/>
      <c r="D13" s="11"/>
      <c r="E13" s="6"/>
      <c r="F13" s="21"/>
      <c r="G13" s="6"/>
      <c r="H13" s="6"/>
      <c r="I13" s="21"/>
      <c r="K13" s="35" t="s">
        <v>31</v>
      </c>
      <c r="L13" s="36"/>
      <c r="O13" s="6"/>
      <c r="P13" s="21"/>
      <c r="Q13" s="11"/>
      <c r="R13" s="6"/>
      <c r="S13" s="21"/>
      <c r="U13" s="42"/>
      <c r="V13" s="42"/>
    </row>
    <row r="14" spans="1:22" ht="15.75" thickBot="1" x14ac:dyDescent="0.3">
      <c r="B14" s="6"/>
      <c r="C14" s="21"/>
      <c r="D14" s="11"/>
      <c r="E14" s="6"/>
      <c r="F14" s="21"/>
      <c r="G14" s="6"/>
      <c r="H14" s="6"/>
      <c r="I14" s="21"/>
      <c r="K14" s="37"/>
      <c r="L14" s="38"/>
      <c r="O14" s="6"/>
      <c r="P14" s="21"/>
      <c r="Q14" s="11"/>
      <c r="R14" s="6"/>
      <c r="S14" s="21"/>
    </row>
    <row r="15" spans="1:22" x14ac:dyDescent="0.25">
      <c r="B15" s="6"/>
      <c r="C15" s="21"/>
      <c r="D15" s="11"/>
      <c r="E15" s="6"/>
      <c r="F15" s="21"/>
      <c r="G15" s="6"/>
      <c r="H15" s="6"/>
      <c r="I15" s="21"/>
      <c r="K15" s="4" t="s">
        <v>32</v>
      </c>
      <c r="L15" s="5">
        <f>COUNT(Table15352434464850[Date of Rescheduled Treatment (MM/DD/YY)])</f>
        <v>0</v>
      </c>
      <c r="O15" s="6"/>
      <c r="P15" s="21"/>
      <c r="Q15" s="11"/>
      <c r="R15" s="6"/>
      <c r="S15" s="21"/>
    </row>
    <row r="16" spans="1:22" ht="15.75" thickBot="1" x14ac:dyDescent="0.3">
      <c r="B16" s="6"/>
      <c r="C16" s="21"/>
      <c r="D16" s="11"/>
      <c r="E16" s="6"/>
      <c r="F16" s="21"/>
      <c r="G16" s="6"/>
      <c r="H16" s="6"/>
      <c r="I16" s="21"/>
      <c r="K16" s="2" t="s">
        <v>22</v>
      </c>
      <c r="L16" s="3">
        <f>COUNT(Table15352434464850[Date of Missed Treatment (MM/DD/YY)])</f>
        <v>0</v>
      </c>
      <c r="O16" s="6"/>
      <c r="P16" s="21"/>
      <c r="Q16" s="11"/>
      <c r="R16" s="6"/>
      <c r="S16" s="21"/>
    </row>
    <row r="17" spans="2:19" ht="15.75" thickBot="1" x14ac:dyDescent="0.3">
      <c r="B17" s="6"/>
      <c r="C17" s="21"/>
      <c r="D17" s="11"/>
      <c r="E17" s="6"/>
      <c r="F17" s="21"/>
      <c r="G17" s="6"/>
      <c r="H17" s="6"/>
      <c r="I17" s="21"/>
      <c r="K17" s="7" t="s">
        <v>24</v>
      </c>
      <c r="L17" s="8" t="e">
        <f>IF(L16&gt;0, L15/L16, NA())</f>
        <v>#N/A</v>
      </c>
      <c r="O17" s="6"/>
      <c r="P17" s="21"/>
      <c r="Q17" s="11"/>
      <c r="R17" s="6"/>
      <c r="S17" s="21"/>
    </row>
    <row r="18" spans="2:19" ht="15.75" thickBot="1" x14ac:dyDescent="0.3">
      <c r="B18" s="6"/>
      <c r="C18" s="21"/>
      <c r="D18" s="11"/>
      <c r="E18" s="6"/>
      <c r="F18" s="21"/>
      <c r="G18" s="6"/>
      <c r="H18" s="6"/>
      <c r="I18" s="21"/>
      <c r="O18" s="6"/>
      <c r="P18" s="21"/>
      <c r="Q18" s="11"/>
      <c r="R18" s="6"/>
      <c r="S18" s="21"/>
    </row>
    <row r="19" spans="2:19" ht="15" customHeight="1" x14ac:dyDescent="0.25">
      <c r="B19" s="6"/>
      <c r="C19" s="21"/>
      <c r="D19" s="11"/>
      <c r="E19" s="6"/>
      <c r="F19" s="21"/>
      <c r="G19" s="6"/>
      <c r="H19" s="6"/>
      <c r="I19" s="21"/>
      <c r="K19" s="35" t="s">
        <v>33</v>
      </c>
      <c r="L19" s="36"/>
      <c r="O19" s="6"/>
      <c r="P19" s="21"/>
      <c r="Q19" s="11"/>
      <c r="R19" s="6"/>
      <c r="S19" s="21"/>
    </row>
    <row r="20" spans="2:19" ht="15.75" thickBot="1" x14ac:dyDescent="0.3">
      <c r="B20" s="6"/>
      <c r="C20" s="21"/>
      <c r="D20" s="11"/>
      <c r="E20" s="6"/>
      <c r="F20" s="21"/>
      <c r="G20" s="6"/>
      <c r="H20" s="6"/>
      <c r="I20" s="21"/>
      <c r="K20" s="37"/>
      <c r="L20" s="38"/>
      <c r="O20" s="6"/>
      <c r="P20" s="21"/>
      <c r="Q20" s="11"/>
      <c r="R20" s="6"/>
      <c r="S20" s="21"/>
    </row>
    <row r="21" spans="2:19" x14ac:dyDescent="0.25">
      <c r="B21" s="6"/>
      <c r="C21" s="21"/>
      <c r="D21" s="11"/>
      <c r="E21" s="6"/>
      <c r="F21" s="21"/>
      <c r="G21" s="6"/>
      <c r="H21" s="6"/>
      <c r="I21" s="21"/>
      <c r="K21" s="4" t="s">
        <v>34</v>
      </c>
      <c r="L21" s="5">
        <f>COUNTIF(Table15352434464850[Patient Attended Rescheduled Treatment],"Yes")</f>
        <v>0</v>
      </c>
      <c r="O21" s="6"/>
      <c r="P21" s="21"/>
      <c r="Q21" s="11"/>
      <c r="R21" s="6"/>
      <c r="S21" s="21"/>
    </row>
    <row r="22" spans="2:19" ht="15.75" thickBot="1" x14ac:dyDescent="0.3">
      <c r="B22" s="6"/>
      <c r="C22" s="21"/>
      <c r="D22" s="11"/>
      <c r="E22" s="6"/>
      <c r="F22" s="21"/>
      <c r="G22" s="6"/>
      <c r="H22" s="6"/>
      <c r="I22" s="21"/>
      <c r="K22" s="2" t="s">
        <v>22</v>
      </c>
      <c r="L22" s="3">
        <f>COUNT(Table15352434464850[Date of Missed Treatment (MM/DD/YY)])</f>
        <v>0</v>
      </c>
      <c r="O22" s="6"/>
      <c r="P22" s="21"/>
      <c r="Q22" s="11"/>
      <c r="R22" s="6"/>
      <c r="S22" s="21"/>
    </row>
    <row r="23" spans="2:19" ht="15.75" thickBot="1" x14ac:dyDescent="0.3">
      <c r="B23" s="6"/>
      <c r="C23" s="21"/>
      <c r="D23" s="11"/>
      <c r="E23" s="6"/>
      <c r="F23" s="21"/>
      <c r="G23" s="6"/>
      <c r="H23" s="6"/>
      <c r="I23" s="21"/>
      <c r="K23" s="7" t="s">
        <v>24</v>
      </c>
      <c r="L23" s="8" t="e">
        <f>IF(L22&gt;0, L21/L22, NA())</f>
        <v>#N/A</v>
      </c>
      <c r="O23" s="6"/>
      <c r="P23" s="21"/>
      <c r="Q23" s="11"/>
      <c r="R23" s="6"/>
      <c r="S23" s="21"/>
    </row>
    <row r="24" spans="2:19" x14ac:dyDescent="0.25">
      <c r="B24" s="6"/>
      <c r="C24" s="21"/>
      <c r="D24" s="11"/>
      <c r="E24" s="6"/>
      <c r="F24" s="21"/>
      <c r="G24" s="6"/>
      <c r="H24" s="6"/>
      <c r="I24" s="21"/>
      <c r="O24" s="6"/>
      <c r="P24" s="21"/>
      <c r="Q24" s="11"/>
      <c r="R24" s="6"/>
      <c r="S24" s="21"/>
    </row>
    <row r="25" spans="2:19" x14ac:dyDescent="0.25">
      <c r="B25" s="6"/>
      <c r="C25" s="21"/>
      <c r="D25" s="11"/>
      <c r="E25" s="6"/>
      <c r="F25" s="21"/>
      <c r="G25" s="6"/>
      <c r="H25" s="6"/>
      <c r="I25" s="21"/>
      <c r="O25" s="6"/>
      <c r="P25" s="21"/>
      <c r="Q25" s="11"/>
      <c r="R25" s="6"/>
      <c r="S25" s="21"/>
    </row>
    <row r="26" spans="2:19" x14ac:dyDescent="0.25">
      <c r="B26" s="6"/>
      <c r="C26" s="21"/>
      <c r="D26" s="11"/>
      <c r="E26" s="6"/>
      <c r="F26" s="21"/>
      <c r="G26" s="6"/>
      <c r="H26" s="6"/>
      <c r="I26" s="21"/>
      <c r="O26" s="6"/>
      <c r="P26" s="21"/>
      <c r="Q26" s="11"/>
      <c r="R26" s="6"/>
      <c r="S26" s="21"/>
    </row>
    <row r="27" spans="2:19" x14ac:dyDescent="0.25">
      <c r="B27" s="6"/>
      <c r="C27" s="21"/>
      <c r="D27" s="11"/>
      <c r="E27" s="6"/>
      <c r="F27" s="21"/>
      <c r="G27" s="6"/>
      <c r="H27" s="6"/>
      <c r="I27" s="21"/>
      <c r="O27" s="6"/>
      <c r="P27" s="21"/>
      <c r="Q27" s="11"/>
      <c r="R27" s="6"/>
      <c r="S27" s="21"/>
    </row>
    <row r="28" spans="2:19" x14ac:dyDescent="0.25">
      <c r="B28" s="6"/>
      <c r="C28" s="21"/>
      <c r="D28" s="11"/>
      <c r="E28" s="6"/>
      <c r="F28" s="21"/>
      <c r="G28" s="6"/>
      <c r="H28" s="6"/>
      <c r="I28" s="21"/>
      <c r="O28" s="6"/>
      <c r="P28" s="21"/>
      <c r="Q28" s="11"/>
      <c r="R28" s="6"/>
      <c r="S28" s="21"/>
    </row>
    <row r="29" spans="2:19" x14ac:dyDescent="0.25">
      <c r="B29" s="6"/>
      <c r="C29" s="21"/>
      <c r="D29" s="11"/>
      <c r="E29" s="6"/>
      <c r="F29" s="21"/>
      <c r="G29" s="6"/>
      <c r="H29" s="6"/>
      <c r="I29" s="21"/>
      <c r="O29" s="6"/>
      <c r="P29" s="21"/>
      <c r="Q29" s="11"/>
      <c r="R29" s="6"/>
      <c r="S29" s="21"/>
    </row>
    <row r="30" spans="2:19" x14ac:dyDescent="0.25">
      <c r="B30" s="6"/>
      <c r="C30" s="21"/>
      <c r="D30" s="11"/>
      <c r="E30" s="6"/>
      <c r="F30" s="21"/>
      <c r="G30" s="6"/>
      <c r="H30" s="6"/>
      <c r="I30" s="21"/>
      <c r="O30" s="6"/>
      <c r="P30" s="21"/>
      <c r="Q30" s="11"/>
      <c r="R30" s="6"/>
      <c r="S30" s="21"/>
    </row>
    <row r="31" spans="2:19" x14ac:dyDescent="0.25">
      <c r="B31" s="6"/>
      <c r="C31" s="21"/>
      <c r="D31" s="11"/>
      <c r="E31" s="6"/>
      <c r="F31" s="21"/>
      <c r="G31" s="6"/>
      <c r="H31" s="6"/>
      <c r="I31" s="21"/>
      <c r="O31" s="6"/>
      <c r="P31" s="21"/>
      <c r="Q31" s="11"/>
      <c r="R31" s="6"/>
      <c r="S31" s="21"/>
    </row>
    <row r="32" spans="2:19" x14ac:dyDescent="0.25">
      <c r="B32" s="6"/>
      <c r="C32" s="21"/>
      <c r="D32" s="11"/>
      <c r="E32" s="6"/>
      <c r="F32" s="21"/>
      <c r="G32" s="6"/>
      <c r="H32" s="6"/>
      <c r="I32" s="21"/>
      <c r="O32" s="6"/>
      <c r="P32" s="21"/>
      <c r="Q32" s="11"/>
      <c r="R32" s="6"/>
      <c r="S32" s="21"/>
    </row>
    <row r="33" spans="2:19" x14ac:dyDescent="0.25">
      <c r="B33" s="6"/>
      <c r="C33" s="21"/>
      <c r="D33" s="11"/>
      <c r="E33" s="6"/>
      <c r="F33" s="21"/>
      <c r="G33" s="24"/>
      <c r="H33" s="6"/>
      <c r="I33" s="25"/>
      <c r="O33" s="6"/>
      <c r="P33" s="21"/>
      <c r="Q33" s="11"/>
      <c r="R33" s="6"/>
      <c r="S33" s="25"/>
    </row>
  </sheetData>
  <mergeCells count="11">
    <mergeCell ref="A1:I1"/>
    <mergeCell ref="K1:L1"/>
    <mergeCell ref="N1:S1"/>
    <mergeCell ref="U1:V1"/>
    <mergeCell ref="K2:L2"/>
    <mergeCell ref="U2:V2"/>
    <mergeCell ref="K7:L8"/>
    <mergeCell ref="U7:V8"/>
    <mergeCell ref="U12:V13"/>
    <mergeCell ref="K13:L14"/>
    <mergeCell ref="K19:L20"/>
  </mergeCells>
  <conditionalFormatting sqref="E3:E33 H3:H33">
    <cfRule type="cellIs" dxfId="62" priority="6" operator="equal">
      <formula>"No"</formula>
    </cfRule>
  </conditionalFormatting>
  <conditionalFormatting sqref="E3:E33">
    <cfRule type="cellIs" dxfId="61" priority="7" operator="equal">
      <formula>"Pending"</formula>
    </cfRule>
  </conditionalFormatting>
  <conditionalFormatting sqref="F3:G33">
    <cfRule type="expression" dxfId="60" priority="3">
      <formula>$E3="No"</formula>
    </cfRule>
  </conditionalFormatting>
  <conditionalFormatting sqref="G3:G33">
    <cfRule type="cellIs" dxfId="59" priority="4" operator="equal">
      <formula>"No"</formula>
    </cfRule>
  </conditionalFormatting>
  <conditionalFormatting sqref="I3:I33">
    <cfRule type="expression" dxfId="58" priority="2">
      <formula>$H3="No"</formula>
    </cfRule>
  </conditionalFormatting>
  <conditionalFormatting sqref="R3:R33">
    <cfRule type="cellIs" dxfId="57" priority="5" operator="equal">
      <formula>"No"</formula>
    </cfRule>
  </conditionalFormatting>
  <conditionalFormatting sqref="S3:S33">
    <cfRule type="expression" dxfId="56" priority="1">
      <formula>$R3="No"</formula>
    </cfRule>
  </conditionalFormatting>
  <dataValidations count="4">
    <dataValidation type="custom" allowBlank="1" showInputMessage="1" showErrorMessage="1" errorTitle="Invalid Date" error="Rescheduled treatment must occur on or after the missed treatment date and within two days of the originally scheduled date." sqref="F3:F33" xr:uid="{331B83E6-C1CB-4883-8DF0-356CF956EF2D}">
      <formula1>AND(F3&gt;=C3, F3&lt;=C3+2)</formula1>
    </dataValidation>
    <dataValidation type="list" allowBlank="1" showInputMessage="1" showErrorMessage="1" sqref="R3:R33 G3:H33" xr:uid="{AA0D0ABF-A15E-471D-957F-3E8419EDDC30}">
      <formula1>"Yes, No"</formula1>
    </dataValidation>
    <dataValidation type="list" allowBlank="1" showInputMessage="1" showErrorMessage="1" sqref="B3:B33 O3:O33" xr:uid="{B6BD5118-B36E-4506-86F9-2789595A972D}">
      <formula1>"MWF, TTS"</formula1>
    </dataValidation>
    <dataValidation type="list" allowBlank="1" showInputMessage="1" showErrorMessage="1" sqref="E3:E33" xr:uid="{88F5EBA8-BEC6-4852-AD7F-BC925D4F9E8E}">
      <formula1>"Yes, No, Pending"</formula1>
    </dataValidation>
  </dataValidations>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0BFFB-C7AF-428E-9B0F-23E5956D4DA5}">
  <dimension ref="A1:V33"/>
  <sheetViews>
    <sheetView zoomScaleNormal="100" workbookViewId="0">
      <selection activeCell="A3" sqref="A3"/>
    </sheetView>
  </sheetViews>
  <sheetFormatPr defaultRowHeight="15" x14ac:dyDescent="0.25"/>
  <cols>
    <col min="1" max="1" width="23.42578125" customWidth="1"/>
    <col min="2" max="2" width="13.7109375" customWidth="1"/>
    <col min="3" max="3" width="14.140625" customWidth="1"/>
    <col min="4" max="4" width="31.28515625" customWidth="1"/>
    <col min="5" max="5" width="13.7109375" customWidth="1"/>
    <col min="6" max="6" width="15.42578125" customWidth="1"/>
    <col min="7" max="7" width="16.140625" customWidth="1"/>
    <col min="8" max="8" width="19" customWidth="1"/>
    <col min="9" max="9" width="14.28515625" customWidth="1"/>
    <col min="10" max="10" width="4.5703125" customWidth="1"/>
    <col min="11" max="11" width="33.7109375" customWidth="1"/>
    <col min="12" max="12" width="8" customWidth="1"/>
    <col min="13" max="13" width="3.85546875" customWidth="1"/>
    <col min="14" max="14" width="27.85546875" customWidth="1"/>
    <col min="15" max="15" width="13.5703125" customWidth="1"/>
    <col min="16" max="16" width="14.140625" bestFit="1" customWidth="1"/>
    <col min="17" max="17" width="31" customWidth="1"/>
    <col min="18" max="18" width="20.42578125" customWidth="1"/>
    <col min="19" max="19" width="14.140625" customWidth="1"/>
    <col min="20" max="20" width="4.28515625" customWidth="1"/>
    <col min="21" max="21" width="36.28515625" bestFit="1" customWidth="1"/>
  </cols>
  <sheetData>
    <row r="1" spans="1:22" ht="33" customHeight="1" thickBot="1" x14ac:dyDescent="0.3">
      <c r="A1" s="39" t="s">
        <v>1</v>
      </c>
      <c r="B1" s="39"/>
      <c r="C1" s="39"/>
      <c r="D1" s="39"/>
      <c r="E1" s="39"/>
      <c r="F1" s="39"/>
      <c r="G1" s="39"/>
      <c r="H1" s="39"/>
      <c r="I1" s="39"/>
      <c r="K1" s="39" t="s">
        <v>2</v>
      </c>
      <c r="L1" s="39"/>
      <c r="N1" s="39" t="s">
        <v>3</v>
      </c>
      <c r="O1" s="39"/>
      <c r="P1" s="39"/>
      <c r="Q1" s="39"/>
      <c r="R1" s="39"/>
      <c r="S1" s="40"/>
      <c r="U1" s="39" t="s">
        <v>4</v>
      </c>
      <c r="V1" s="39"/>
    </row>
    <row r="2" spans="1:22" ht="51.75" thickBot="1" x14ac:dyDescent="0.3">
      <c r="A2" s="18" t="s">
        <v>5</v>
      </c>
      <c r="B2" s="18" t="s">
        <v>6</v>
      </c>
      <c r="C2" s="19" t="s">
        <v>7</v>
      </c>
      <c r="D2" s="18" t="s">
        <v>8</v>
      </c>
      <c r="E2" s="19" t="s">
        <v>9</v>
      </c>
      <c r="F2" s="18" t="s">
        <v>10</v>
      </c>
      <c r="G2" s="18" t="s">
        <v>35</v>
      </c>
      <c r="H2" s="18" t="s">
        <v>12</v>
      </c>
      <c r="I2" s="18" t="s">
        <v>13</v>
      </c>
      <c r="K2" s="43" t="s">
        <v>14</v>
      </c>
      <c r="L2" s="44"/>
      <c r="N2" s="18" t="s">
        <v>5</v>
      </c>
      <c r="O2" s="18" t="s">
        <v>15</v>
      </c>
      <c r="P2" s="19" t="s">
        <v>69</v>
      </c>
      <c r="Q2" s="19" t="s">
        <v>17</v>
      </c>
      <c r="R2" s="18" t="s">
        <v>18</v>
      </c>
      <c r="S2" s="18" t="s">
        <v>13</v>
      </c>
      <c r="U2" s="43" t="s">
        <v>19</v>
      </c>
      <c r="V2" s="44"/>
    </row>
    <row r="3" spans="1:22" x14ac:dyDescent="0.25">
      <c r="A3" s="1"/>
      <c r="B3" s="6"/>
      <c r="C3" s="20"/>
      <c r="D3" s="11"/>
      <c r="E3" s="6"/>
      <c r="F3" s="21"/>
      <c r="G3" s="6"/>
      <c r="H3" s="6"/>
      <c r="I3" s="21"/>
      <c r="K3" s="4" t="s">
        <v>20</v>
      </c>
      <c r="L3" s="5">
        <f>COUNTIF(Table1535243446485052[[Rescheduled Treatment Offered ]],"Yes")</f>
        <v>0</v>
      </c>
      <c r="N3" s="1"/>
      <c r="O3" s="6"/>
      <c r="P3" s="20"/>
      <c r="Q3" s="11"/>
      <c r="R3" s="6"/>
      <c r="S3" s="21"/>
      <c r="U3" s="4" t="s">
        <v>37</v>
      </c>
      <c r="V3" s="5">
        <f>COUNT(Table146276373547495153[Date Education Completed (MM/DD/YY)])</f>
        <v>0</v>
      </c>
    </row>
    <row r="4" spans="1:22" ht="15.75" thickBot="1" x14ac:dyDescent="0.3">
      <c r="B4" s="6"/>
      <c r="C4" s="21"/>
      <c r="D4" s="11"/>
      <c r="E4" s="6"/>
      <c r="F4" s="21"/>
      <c r="G4" s="6"/>
      <c r="H4" s="6"/>
      <c r="I4" s="21"/>
      <c r="K4" s="2" t="s">
        <v>22</v>
      </c>
      <c r="L4" s="3">
        <f>COUNT(Table1535243446485052[Date of Missed Treatment (MM/DD/YY)])</f>
        <v>0</v>
      </c>
      <c r="O4" s="6"/>
      <c r="P4" s="21"/>
      <c r="Q4" s="11"/>
      <c r="R4" s="6"/>
      <c r="S4" s="21"/>
      <c r="U4" s="2" t="s">
        <v>23</v>
      </c>
      <c r="V4" s="3">
        <f>COUNT(Table146276373547495153[Date of Shortened  Treatment (MM/DD/YY)])</f>
        <v>0</v>
      </c>
    </row>
    <row r="5" spans="1:22" ht="15.75" thickBot="1" x14ac:dyDescent="0.3">
      <c r="B5" s="6"/>
      <c r="C5" s="21"/>
      <c r="D5" s="11"/>
      <c r="E5" s="6"/>
      <c r="F5" s="21"/>
      <c r="G5" s="6"/>
      <c r="H5" s="6"/>
      <c r="I5" s="21"/>
      <c r="K5" s="7" t="s">
        <v>24</v>
      </c>
      <c r="L5" s="8" t="e">
        <f>IF(L4&gt;0, L3/L4, NA())</f>
        <v>#N/A</v>
      </c>
      <c r="O5" s="6"/>
      <c r="P5" s="21"/>
      <c r="Q5" s="11"/>
      <c r="R5" s="6"/>
      <c r="S5" s="21"/>
      <c r="U5" s="7" t="s">
        <v>24</v>
      </c>
      <c r="V5" s="8" t="e">
        <f>IF(V4&gt;0, V3/V4, NA())</f>
        <v>#N/A</v>
      </c>
    </row>
    <row r="6" spans="1:22" ht="15.75" thickBot="1" x14ac:dyDescent="0.3">
      <c r="B6" s="6"/>
      <c r="C6" s="21"/>
      <c r="D6" s="11"/>
      <c r="E6" s="6"/>
      <c r="F6" s="21"/>
      <c r="G6" s="6"/>
      <c r="H6" s="6"/>
      <c r="I6" s="21"/>
      <c r="K6" s="9"/>
      <c r="L6" s="10"/>
      <c r="O6" s="6"/>
      <c r="P6" s="21"/>
      <c r="Q6" s="11"/>
      <c r="R6" s="6"/>
      <c r="S6" s="21"/>
    </row>
    <row r="7" spans="1:22" ht="15.75" customHeight="1" x14ac:dyDescent="0.25">
      <c r="B7" s="6"/>
      <c r="C7" s="21"/>
      <c r="D7" s="11"/>
      <c r="E7" s="6"/>
      <c r="F7" s="21"/>
      <c r="G7" s="6"/>
      <c r="H7" s="6"/>
      <c r="I7" s="21"/>
      <c r="K7" s="45" t="s">
        <v>25</v>
      </c>
      <c r="L7" s="46"/>
      <c r="O7" s="6"/>
      <c r="P7" s="21"/>
      <c r="Q7" s="11"/>
      <c r="R7" s="6"/>
      <c r="S7" s="21"/>
      <c r="U7" s="35" t="s">
        <v>26</v>
      </c>
      <c r="V7" s="36"/>
    </row>
    <row r="8" spans="1:22" ht="15.75" thickBot="1" x14ac:dyDescent="0.3">
      <c r="B8" s="6"/>
      <c r="C8" s="21"/>
      <c r="D8" s="11"/>
      <c r="E8" s="6"/>
      <c r="F8" s="21"/>
      <c r="G8" s="6"/>
      <c r="H8" s="6"/>
      <c r="I8" s="21"/>
      <c r="K8" s="47"/>
      <c r="L8" s="48"/>
      <c r="O8" s="6"/>
      <c r="P8" s="21"/>
      <c r="Q8" s="11"/>
      <c r="R8" s="6"/>
      <c r="S8" s="21"/>
      <c r="U8" s="37"/>
      <c r="V8" s="38"/>
    </row>
    <row r="9" spans="1:22" x14ac:dyDescent="0.25">
      <c r="B9" s="6"/>
      <c r="C9" s="21"/>
      <c r="D9" s="11"/>
      <c r="E9" s="6"/>
      <c r="F9" s="21"/>
      <c r="G9" s="6"/>
      <c r="H9" s="6"/>
      <c r="I9" s="21"/>
      <c r="K9" s="4" t="s">
        <v>27</v>
      </c>
      <c r="L9" s="5">
        <f>COUNTIF(Table1535243446485052[Offered Patient Education on Missed Treatment],"Yes")</f>
        <v>0</v>
      </c>
      <c r="O9" s="6"/>
      <c r="P9" s="21"/>
      <c r="Q9" s="11"/>
      <c r="R9" s="6"/>
      <c r="S9" s="21"/>
      <c r="U9" s="4" t="s">
        <v>3</v>
      </c>
      <c r="V9" s="5">
        <f>COUNT(Table146276373547495153[Date of Shortened  Treatment (MM/DD/YY)])</f>
        <v>0</v>
      </c>
    </row>
    <row r="10" spans="1:22" ht="15.75" thickBot="1" x14ac:dyDescent="0.3">
      <c r="B10" s="6"/>
      <c r="C10" s="21"/>
      <c r="D10" s="11"/>
      <c r="E10" s="6"/>
      <c r="F10" s="21"/>
      <c r="G10" s="6"/>
      <c r="H10" s="6"/>
      <c r="I10" s="21"/>
      <c r="K10" s="2" t="s">
        <v>22</v>
      </c>
      <c r="L10" s="3">
        <f>COUNT(Table1535243446485052[Date of Missed Treatment (MM/DD/YY)])</f>
        <v>0</v>
      </c>
      <c r="O10" s="6"/>
      <c r="P10" s="21"/>
      <c r="Q10" s="11"/>
      <c r="R10" s="6"/>
      <c r="S10" s="21"/>
      <c r="U10" s="22" t="s">
        <v>28</v>
      </c>
      <c r="V10" s="16"/>
    </row>
    <row r="11" spans="1:22" ht="15.75" thickBot="1" x14ac:dyDescent="0.3">
      <c r="B11" s="6"/>
      <c r="C11" s="21"/>
      <c r="D11" s="11"/>
      <c r="E11" s="6"/>
      <c r="F11" s="21"/>
      <c r="G11" s="6"/>
      <c r="H11" s="6"/>
      <c r="I11" s="21"/>
      <c r="K11" s="7" t="s">
        <v>24</v>
      </c>
      <c r="L11" s="8" t="e">
        <f>IF(L10&gt;0, L9/L10, NA())</f>
        <v>#N/A</v>
      </c>
      <c r="O11" s="6"/>
      <c r="P11" s="21"/>
      <c r="Q11" s="11"/>
      <c r="R11" s="6"/>
      <c r="S11" s="21"/>
      <c r="U11" s="23" t="s">
        <v>29</v>
      </c>
      <c r="V11" s="8" t="e">
        <f>IF(V10&gt;0, V9/V10, NA())</f>
        <v>#N/A</v>
      </c>
    </row>
    <row r="12" spans="1:22" ht="15.75" customHeight="1" thickBot="1" x14ac:dyDescent="0.3">
      <c r="B12" s="6"/>
      <c r="C12" s="21"/>
      <c r="D12" s="11"/>
      <c r="E12" s="6"/>
      <c r="F12" s="21"/>
      <c r="G12" s="6"/>
      <c r="H12" s="6"/>
      <c r="I12" s="21"/>
      <c r="O12" s="6"/>
      <c r="P12" s="21"/>
      <c r="Q12" s="11"/>
      <c r="R12" s="6"/>
      <c r="S12" s="21"/>
      <c r="U12" s="41" t="s">
        <v>30</v>
      </c>
      <c r="V12" s="41"/>
    </row>
    <row r="13" spans="1:22" ht="15" customHeight="1" x14ac:dyDescent="0.25">
      <c r="B13" s="6"/>
      <c r="C13" s="21"/>
      <c r="D13" s="11"/>
      <c r="E13" s="6"/>
      <c r="F13" s="21"/>
      <c r="G13" s="6"/>
      <c r="H13" s="6"/>
      <c r="I13" s="21"/>
      <c r="K13" s="35" t="s">
        <v>31</v>
      </c>
      <c r="L13" s="36"/>
      <c r="O13" s="6"/>
      <c r="P13" s="21"/>
      <c r="Q13" s="11"/>
      <c r="R13" s="6"/>
      <c r="S13" s="21"/>
      <c r="U13" s="42"/>
      <c r="V13" s="42"/>
    </row>
    <row r="14" spans="1:22" ht="15.75" thickBot="1" x14ac:dyDescent="0.3">
      <c r="B14" s="6"/>
      <c r="C14" s="21"/>
      <c r="D14" s="11"/>
      <c r="E14" s="6"/>
      <c r="F14" s="21"/>
      <c r="G14" s="6"/>
      <c r="H14" s="6"/>
      <c r="I14" s="21"/>
      <c r="K14" s="37"/>
      <c r="L14" s="38"/>
      <c r="O14" s="6"/>
      <c r="P14" s="21"/>
      <c r="Q14" s="11"/>
      <c r="R14" s="6"/>
      <c r="S14" s="21"/>
    </row>
    <row r="15" spans="1:22" x14ac:dyDescent="0.25">
      <c r="B15" s="6"/>
      <c r="C15" s="21"/>
      <c r="D15" s="11"/>
      <c r="E15" s="6"/>
      <c r="F15" s="21"/>
      <c r="G15" s="6"/>
      <c r="H15" s="6"/>
      <c r="I15" s="21"/>
      <c r="K15" s="4" t="s">
        <v>32</v>
      </c>
      <c r="L15" s="5">
        <f>COUNT(Table1535243446485052[Date of Rescheduled Treatment (MM/DD/YY)])</f>
        <v>0</v>
      </c>
      <c r="O15" s="6"/>
      <c r="P15" s="21"/>
      <c r="Q15" s="11"/>
      <c r="R15" s="6"/>
      <c r="S15" s="21"/>
    </row>
    <row r="16" spans="1:22" ht="15.75" thickBot="1" x14ac:dyDescent="0.3">
      <c r="B16" s="6"/>
      <c r="C16" s="21"/>
      <c r="D16" s="11"/>
      <c r="E16" s="6"/>
      <c r="F16" s="21"/>
      <c r="G16" s="6"/>
      <c r="H16" s="6"/>
      <c r="I16" s="21"/>
      <c r="K16" s="2" t="s">
        <v>22</v>
      </c>
      <c r="L16" s="3">
        <f>COUNT(Table1535243446485052[Date of Missed Treatment (MM/DD/YY)])</f>
        <v>0</v>
      </c>
      <c r="O16" s="6"/>
      <c r="P16" s="21"/>
      <c r="Q16" s="11"/>
      <c r="R16" s="6"/>
      <c r="S16" s="21"/>
    </row>
    <row r="17" spans="2:19" ht="15.75" thickBot="1" x14ac:dyDescent="0.3">
      <c r="B17" s="6"/>
      <c r="C17" s="21"/>
      <c r="D17" s="11"/>
      <c r="E17" s="6"/>
      <c r="F17" s="21"/>
      <c r="G17" s="6"/>
      <c r="H17" s="6"/>
      <c r="I17" s="21"/>
      <c r="K17" s="7" t="s">
        <v>24</v>
      </c>
      <c r="L17" s="8" t="e">
        <f>IF(L16&gt;0, L15/L16, NA())</f>
        <v>#N/A</v>
      </c>
      <c r="O17" s="6"/>
      <c r="P17" s="21"/>
      <c r="Q17" s="11"/>
      <c r="R17" s="6"/>
      <c r="S17" s="21"/>
    </row>
    <row r="18" spans="2:19" ht="15.75" thickBot="1" x14ac:dyDescent="0.3">
      <c r="B18" s="6"/>
      <c r="C18" s="21"/>
      <c r="D18" s="11"/>
      <c r="E18" s="6"/>
      <c r="F18" s="21"/>
      <c r="G18" s="6"/>
      <c r="H18" s="6"/>
      <c r="I18" s="21"/>
      <c r="O18" s="6"/>
      <c r="P18" s="21"/>
      <c r="Q18" s="11"/>
      <c r="R18" s="6"/>
      <c r="S18" s="21"/>
    </row>
    <row r="19" spans="2:19" ht="15" customHeight="1" x14ac:dyDescent="0.25">
      <c r="B19" s="6"/>
      <c r="C19" s="21"/>
      <c r="D19" s="11"/>
      <c r="E19" s="6"/>
      <c r="F19" s="21"/>
      <c r="G19" s="6"/>
      <c r="H19" s="6"/>
      <c r="I19" s="21"/>
      <c r="K19" s="35" t="s">
        <v>33</v>
      </c>
      <c r="L19" s="36"/>
      <c r="O19" s="6"/>
      <c r="P19" s="21"/>
      <c r="Q19" s="11"/>
      <c r="R19" s="6"/>
      <c r="S19" s="21"/>
    </row>
    <row r="20" spans="2:19" ht="15.75" thickBot="1" x14ac:dyDescent="0.3">
      <c r="B20" s="6"/>
      <c r="C20" s="21"/>
      <c r="D20" s="11"/>
      <c r="E20" s="6"/>
      <c r="F20" s="21"/>
      <c r="G20" s="6"/>
      <c r="H20" s="6"/>
      <c r="I20" s="21"/>
      <c r="K20" s="37"/>
      <c r="L20" s="38"/>
      <c r="O20" s="6"/>
      <c r="P20" s="21"/>
      <c r="Q20" s="11"/>
      <c r="R20" s="6"/>
      <c r="S20" s="21"/>
    </row>
    <row r="21" spans="2:19" x14ac:dyDescent="0.25">
      <c r="B21" s="6"/>
      <c r="C21" s="21"/>
      <c r="D21" s="11"/>
      <c r="E21" s="6"/>
      <c r="F21" s="21"/>
      <c r="G21" s="6"/>
      <c r="H21" s="6"/>
      <c r="I21" s="21"/>
      <c r="K21" s="4" t="s">
        <v>34</v>
      </c>
      <c r="L21" s="5">
        <f>COUNTIF(Table1535243446485052[[Patient Attended Rescheduled Treatment ]],"Yes")</f>
        <v>0</v>
      </c>
      <c r="O21" s="6"/>
      <c r="P21" s="21"/>
      <c r="Q21" s="11"/>
      <c r="R21" s="6"/>
      <c r="S21" s="21"/>
    </row>
    <row r="22" spans="2:19" ht="15.75" thickBot="1" x14ac:dyDescent="0.3">
      <c r="B22" s="6"/>
      <c r="C22" s="21"/>
      <c r="D22" s="11"/>
      <c r="E22" s="6"/>
      <c r="F22" s="21"/>
      <c r="G22" s="6"/>
      <c r="H22" s="6"/>
      <c r="I22" s="21"/>
      <c r="K22" s="2" t="s">
        <v>22</v>
      </c>
      <c r="L22" s="3">
        <f>COUNT(Table1535243446485052[Date of Missed Treatment (MM/DD/YY)])</f>
        <v>0</v>
      </c>
      <c r="O22" s="6"/>
      <c r="P22" s="21"/>
      <c r="Q22" s="11"/>
      <c r="R22" s="6"/>
      <c r="S22" s="21"/>
    </row>
    <row r="23" spans="2:19" ht="15.75" thickBot="1" x14ac:dyDescent="0.3">
      <c r="B23" s="6"/>
      <c r="C23" s="21"/>
      <c r="D23" s="11"/>
      <c r="E23" s="6"/>
      <c r="F23" s="21"/>
      <c r="G23" s="6"/>
      <c r="H23" s="6"/>
      <c r="I23" s="21"/>
      <c r="K23" s="7" t="s">
        <v>24</v>
      </c>
      <c r="L23" s="8" t="e">
        <f>IF(L22&gt;0, L21/L22, NA())</f>
        <v>#N/A</v>
      </c>
      <c r="O23" s="6"/>
      <c r="P23" s="21"/>
      <c r="Q23" s="11"/>
      <c r="R23" s="6"/>
      <c r="S23" s="21"/>
    </row>
    <row r="24" spans="2:19" x14ac:dyDescent="0.25">
      <c r="B24" s="6"/>
      <c r="C24" s="21"/>
      <c r="D24" s="11"/>
      <c r="E24" s="6"/>
      <c r="F24" s="21"/>
      <c r="G24" s="6"/>
      <c r="H24" s="6"/>
      <c r="I24" s="21"/>
      <c r="O24" s="6"/>
      <c r="P24" s="21"/>
      <c r="Q24" s="11"/>
      <c r="R24" s="6"/>
      <c r="S24" s="21"/>
    </row>
    <row r="25" spans="2:19" x14ac:dyDescent="0.25">
      <c r="B25" s="6"/>
      <c r="C25" s="21"/>
      <c r="D25" s="11"/>
      <c r="E25" s="6"/>
      <c r="F25" s="21"/>
      <c r="G25" s="6"/>
      <c r="H25" s="6"/>
      <c r="I25" s="21"/>
      <c r="O25" s="6"/>
      <c r="P25" s="21"/>
      <c r="Q25" s="11"/>
      <c r="R25" s="6"/>
      <c r="S25" s="21"/>
    </row>
    <row r="26" spans="2:19" x14ac:dyDescent="0.25">
      <c r="B26" s="6"/>
      <c r="C26" s="21"/>
      <c r="D26" s="11"/>
      <c r="E26" s="6"/>
      <c r="F26" s="21"/>
      <c r="G26" s="6"/>
      <c r="H26" s="6"/>
      <c r="I26" s="21"/>
      <c r="O26" s="6"/>
      <c r="P26" s="21"/>
      <c r="Q26" s="11"/>
      <c r="R26" s="6"/>
      <c r="S26" s="21"/>
    </row>
    <row r="27" spans="2:19" x14ac:dyDescent="0.25">
      <c r="B27" s="6"/>
      <c r="C27" s="21"/>
      <c r="D27" s="11"/>
      <c r="E27" s="6"/>
      <c r="F27" s="21"/>
      <c r="G27" s="6"/>
      <c r="H27" s="6"/>
      <c r="I27" s="21"/>
      <c r="O27" s="6"/>
      <c r="P27" s="21"/>
      <c r="Q27" s="11"/>
      <c r="R27" s="6"/>
      <c r="S27" s="21"/>
    </row>
    <row r="28" spans="2:19" x14ac:dyDescent="0.25">
      <c r="B28" s="6"/>
      <c r="C28" s="21"/>
      <c r="D28" s="11"/>
      <c r="E28" s="6"/>
      <c r="F28" s="21"/>
      <c r="G28" s="6"/>
      <c r="H28" s="6"/>
      <c r="I28" s="21"/>
      <c r="O28" s="6"/>
      <c r="P28" s="21"/>
      <c r="Q28" s="11"/>
      <c r="R28" s="6"/>
      <c r="S28" s="21"/>
    </row>
    <row r="29" spans="2:19" x14ac:dyDescent="0.25">
      <c r="B29" s="6"/>
      <c r="C29" s="21"/>
      <c r="D29" s="11"/>
      <c r="E29" s="6"/>
      <c r="F29" s="21"/>
      <c r="G29" s="6"/>
      <c r="H29" s="6"/>
      <c r="I29" s="21"/>
      <c r="O29" s="6"/>
      <c r="P29" s="21"/>
      <c r="Q29" s="11"/>
      <c r="R29" s="6"/>
      <c r="S29" s="21"/>
    </row>
    <row r="30" spans="2:19" x14ac:dyDescent="0.25">
      <c r="B30" s="6"/>
      <c r="C30" s="21"/>
      <c r="D30" s="11"/>
      <c r="E30" s="6"/>
      <c r="F30" s="21"/>
      <c r="G30" s="6"/>
      <c r="H30" s="6"/>
      <c r="I30" s="21"/>
      <c r="O30" s="6"/>
      <c r="P30" s="21"/>
      <c r="Q30" s="11"/>
      <c r="R30" s="6"/>
      <c r="S30" s="21"/>
    </row>
    <row r="31" spans="2:19" x14ac:dyDescent="0.25">
      <c r="B31" s="6"/>
      <c r="C31" s="21"/>
      <c r="D31" s="11"/>
      <c r="E31" s="6"/>
      <c r="F31" s="21"/>
      <c r="G31" s="6"/>
      <c r="H31" s="6"/>
      <c r="I31" s="21"/>
      <c r="O31" s="6"/>
      <c r="P31" s="21"/>
      <c r="Q31" s="11"/>
      <c r="R31" s="6"/>
      <c r="S31" s="21"/>
    </row>
    <row r="32" spans="2:19" x14ac:dyDescent="0.25">
      <c r="B32" s="6"/>
      <c r="C32" s="21"/>
      <c r="D32" s="11"/>
      <c r="E32" s="6"/>
      <c r="F32" s="21"/>
      <c r="G32" s="6"/>
      <c r="H32" s="6"/>
      <c r="I32" s="21"/>
      <c r="O32" s="6"/>
      <c r="P32" s="21"/>
      <c r="Q32" s="11"/>
      <c r="R32" s="6"/>
      <c r="S32" s="21"/>
    </row>
    <row r="33" spans="2:19" x14ac:dyDescent="0.25">
      <c r="B33" s="6"/>
      <c r="C33" s="21"/>
      <c r="D33" s="11"/>
      <c r="E33" s="6"/>
      <c r="F33" s="21"/>
      <c r="G33" s="24"/>
      <c r="H33" s="6"/>
      <c r="I33" s="25"/>
      <c r="O33" s="6"/>
      <c r="P33" s="21"/>
      <c r="Q33" s="11"/>
      <c r="R33" s="6"/>
      <c r="S33" s="25"/>
    </row>
  </sheetData>
  <mergeCells count="11">
    <mergeCell ref="A1:I1"/>
    <mergeCell ref="K1:L1"/>
    <mergeCell ref="N1:S1"/>
    <mergeCell ref="U1:V1"/>
    <mergeCell ref="K2:L2"/>
    <mergeCell ref="U2:V2"/>
    <mergeCell ref="K7:L8"/>
    <mergeCell ref="U7:V8"/>
    <mergeCell ref="U12:V13"/>
    <mergeCell ref="K13:L14"/>
    <mergeCell ref="K19:L20"/>
  </mergeCells>
  <conditionalFormatting sqref="E3:E33 H3:H33">
    <cfRule type="cellIs" dxfId="55" priority="6" operator="equal">
      <formula>"No"</formula>
    </cfRule>
  </conditionalFormatting>
  <conditionalFormatting sqref="E3:E33">
    <cfRule type="cellIs" dxfId="54" priority="7" operator="equal">
      <formula>"Pending"</formula>
    </cfRule>
  </conditionalFormatting>
  <conditionalFormatting sqref="F3:G33">
    <cfRule type="expression" dxfId="53" priority="3">
      <formula>$E3="No"</formula>
    </cfRule>
  </conditionalFormatting>
  <conditionalFormatting sqref="G3:G33">
    <cfRule type="cellIs" dxfId="52" priority="4" operator="equal">
      <formula>"No"</formula>
    </cfRule>
  </conditionalFormatting>
  <conditionalFormatting sqref="I3:I33">
    <cfRule type="expression" dxfId="51" priority="2">
      <formula>$H3="No"</formula>
    </cfRule>
  </conditionalFormatting>
  <conditionalFormatting sqref="R3:R33">
    <cfRule type="cellIs" dxfId="50" priority="5" operator="equal">
      <formula>"No"</formula>
    </cfRule>
  </conditionalFormatting>
  <conditionalFormatting sqref="S3:S33">
    <cfRule type="expression" dxfId="49" priority="1">
      <formula>$R3="No"</formula>
    </cfRule>
  </conditionalFormatting>
  <dataValidations count="4">
    <dataValidation type="list" allowBlank="1" showInputMessage="1" showErrorMessage="1" sqref="E3:E33" xr:uid="{3EB05EBA-1CF8-462D-8485-292C10602CA4}">
      <formula1>"Yes, No, Pending"</formula1>
    </dataValidation>
    <dataValidation type="list" allowBlank="1" showInputMessage="1" showErrorMessage="1" sqref="B3:B33 O3:O33" xr:uid="{97CBFAFA-C12D-4D1C-9D4F-6244416C7427}">
      <formula1>"MWF, TTS"</formula1>
    </dataValidation>
    <dataValidation type="list" allowBlank="1" showInputMessage="1" showErrorMessage="1" sqref="R3:R33 G3:H33" xr:uid="{BD72ED83-47E4-4A77-9C5A-EAE3C0E21C26}">
      <formula1>"Yes, No"</formula1>
    </dataValidation>
    <dataValidation type="custom" allowBlank="1" showInputMessage="1" showErrorMessage="1" errorTitle="Invalid Date" error="Rescheduled treatment must occur on or after the missed treatment date and within two days of the originally scheduled date." sqref="F3:F33" xr:uid="{6BF62201-FF72-4B1E-96A4-E5E60D6E3700}">
      <formula1>AND(F3&gt;=C3, F3&lt;=C3+2)</formula1>
    </dataValidation>
  </dataValidations>
  <pageMargins left="0.7" right="0.7" top="0.75" bottom="0.75" header="0.3" footer="0.3"/>
  <pageSetup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6F2B3-E362-4C5D-B1F0-C0CC48657917}">
  <dimension ref="A1:V33"/>
  <sheetViews>
    <sheetView zoomScaleNormal="100" workbookViewId="0">
      <selection activeCell="A3" sqref="A3"/>
    </sheetView>
  </sheetViews>
  <sheetFormatPr defaultRowHeight="15" x14ac:dyDescent="0.25"/>
  <cols>
    <col min="1" max="1" width="23.42578125" customWidth="1"/>
    <col min="2" max="2" width="13.7109375" customWidth="1"/>
    <col min="3" max="3" width="14.140625" customWidth="1"/>
    <col min="4" max="4" width="31.28515625" customWidth="1"/>
    <col min="5" max="5" width="13.7109375" customWidth="1"/>
    <col min="6" max="6" width="15.42578125" customWidth="1"/>
    <col min="7" max="7" width="16.140625" customWidth="1"/>
    <col min="8" max="8" width="19" customWidth="1"/>
    <col min="9" max="9" width="14.28515625" customWidth="1"/>
    <col min="10" max="10" width="4.5703125" customWidth="1"/>
    <col min="11" max="11" width="33.7109375" customWidth="1"/>
    <col min="12" max="12" width="8" customWidth="1"/>
    <col min="13" max="13" width="3.85546875" customWidth="1"/>
    <col min="14" max="14" width="27.85546875" customWidth="1"/>
    <col min="15" max="15" width="13.5703125" customWidth="1"/>
    <col min="16" max="16" width="14.140625" bestFit="1" customWidth="1"/>
    <col min="17" max="17" width="31" customWidth="1"/>
    <col min="18" max="18" width="20.42578125" customWidth="1"/>
    <col min="19" max="19" width="14.140625" customWidth="1"/>
    <col min="20" max="20" width="4.28515625" customWidth="1"/>
    <col min="21" max="21" width="36.28515625" bestFit="1" customWidth="1"/>
  </cols>
  <sheetData>
    <row r="1" spans="1:22" ht="33" customHeight="1" thickBot="1" x14ac:dyDescent="0.3">
      <c r="A1" s="39" t="s">
        <v>1</v>
      </c>
      <c r="B1" s="39"/>
      <c r="C1" s="39"/>
      <c r="D1" s="39"/>
      <c r="E1" s="39"/>
      <c r="F1" s="39"/>
      <c r="G1" s="39"/>
      <c r="H1" s="39"/>
      <c r="I1" s="39"/>
      <c r="K1" s="39" t="s">
        <v>2</v>
      </c>
      <c r="L1" s="39"/>
      <c r="N1" s="39" t="s">
        <v>3</v>
      </c>
      <c r="O1" s="39"/>
      <c r="P1" s="39"/>
      <c r="Q1" s="39"/>
      <c r="R1" s="39"/>
      <c r="S1" s="40"/>
      <c r="U1" s="39" t="s">
        <v>4</v>
      </c>
      <c r="V1" s="39"/>
    </row>
    <row r="2" spans="1:22" ht="51.75" thickBot="1" x14ac:dyDescent="0.3">
      <c r="A2" s="18" t="s">
        <v>5</v>
      </c>
      <c r="B2" s="18" t="s">
        <v>15</v>
      </c>
      <c r="C2" s="19" t="s">
        <v>7</v>
      </c>
      <c r="D2" s="18" t="s">
        <v>8</v>
      </c>
      <c r="E2" s="19" t="s">
        <v>9</v>
      </c>
      <c r="F2" s="18" t="s">
        <v>10</v>
      </c>
      <c r="G2" s="18" t="s">
        <v>35</v>
      </c>
      <c r="H2" s="18" t="s">
        <v>12</v>
      </c>
      <c r="I2" s="18" t="s">
        <v>13</v>
      </c>
      <c r="K2" s="43" t="s">
        <v>14</v>
      </c>
      <c r="L2" s="44"/>
      <c r="N2" s="18" t="s">
        <v>5</v>
      </c>
      <c r="O2" s="18" t="s">
        <v>15</v>
      </c>
      <c r="P2" s="19" t="s">
        <v>69</v>
      </c>
      <c r="Q2" s="19" t="s">
        <v>17</v>
      </c>
      <c r="R2" s="18" t="s">
        <v>18</v>
      </c>
      <c r="S2" s="18" t="s">
        <v>13</v>
      </c>
      <c r="U2" s="43" t="s">
        <v>19</v>
      </c>
      <c r="V2" s="44"/>
    </row>
    <row r="3" spans="1:22" x14ac:dyDescent="0.25">
      <c r="A3" s="1"/>
      <c r="B3" s="6"/>
      <c r="C3" s="20"/>
      <c r="D3" s="11"/>
      <c r="E3" s="6"/>
      <c r="F3" s="21"/>
      <c r="G3" s="6"/>
      <c r="H3" s="6"/>
      <c r="I3" s="21"/>
      <c r="K3" s="4" t="s">
        <v>20</v>
      </c>
      <c r="L3" s="5">
        <f>COUNTIF(Table153524344648505254[[Rescheduled Treatment Offered ]],"Yes")</f>
        <v>0</v>
      </c>
      <c r="N3" s="1"/>
      <c r="O3" s="6"/>
      <c r="P3" s="20"/>
      <c r="Q3" s="11"/>
      <c r="R3" s="6"/>
      <c r="S3" s="21"/>
      <c r="U3" s="4" t="s">
        <v>37</v>
      </c>
      <c r="V3" s="5">
        <f>COUNT(Table14627637354749515355[Date Education Completed (MM/DD/YY)])</f>
        <v>0</v>
      </c>
    </row>
    <row r="4" spans="1:22" ht="15.75" thickBot="1" x14ac:dyDescent="0.3">
      <c r="B4" s="6"/>
      <c r="C4" s="21"/>
      <c r="D4" s="11"/>
      <c r="E4" s="6"/>
      <c r="F4" s="21"/>
      <c r="G4" s="6"/>
      <c r="H4" s="6"/>
      <c r="I4" s="21"/>
      <c r="K4" s="2" t="s">
        <v>22</v>
      </c>
      <c r="L4" s="3">
        <f>COUNT(Table153524344648505254[Date of Missed Treatment (MM/DD/YY)])</f>
        <v>0</v>
      </c>
      <c r="O4" s="6"/>
      <c r="P4" s="21"/>
      <c r="Q4" s="11"/>
      <c r="R4" s="6"/>
      <c r="S4" s="21"/>
      <c r="U4" s="2" t="s">
        <v>23</v>
      </c>
      <c r="V4" s="3">
        <f>COUNT(Table14627637354749515355[Date of Shortened  Treatment (MM/DD/YY)])</f>
        <v>0</v>
      </c>
    </row>
    <row r="5" spans="1:22" ht="15.75" thickBot="1" x14ac:dyDescent="0.3">
      <c r="B5" s="6"/>
      <c r="C5" s="21"/>
      <c r="D5" s="11"/>
      <c r="E5" s="6"/>
      <c r="F5" s="21"/>
      <c r="G5" s="6"/>
      <c r="H5" s="6"/>
      <c r="I5" s="21"/>
      <c r="K5" s="7" t="s">
        <v>24</v>
      </c>
      <c r="L5" s="8" t="e">
        <f>IF(L4&gt;0, L3/L4, NA())</f>
        <v>#N/A</v>
      </c>
      <c r="O5" s="6"/>
      <c r="P5" s="21"/>
      <c r="Q5" s="11"/>
      <c r="R5" s="6"/>
      <c r="S5" s="21"/>
      <c r="U5" s="7" t="s">
        <v>24</v>
      </c>
      <c r="V5" s="8" t="e">
        <f>IF(V4&gt;0, V3/V4, NA())</f>
        <v>#N/A</v>
      </c>
    </row>
    <row r="6" spans="1:22" ht="15.75" thickBot="1" x14ac:dyDescent="0.3">
      <c r="B6" s="6"/>
      <c r="C6" s="21"/>
      <c r="D6" s="11"/>
      <c r="E6" s="6"/>
      <c r="F6" s="21"/>
      <c r="G6" s="6"/>
      <c r="H6" s="6"/>
      <c r="I6" s="21"/>
      <c r="K6" s="9"/>
      <c r="L6" s="10"/>
      <c r="O6" s="6"/>
      <c r="P6" s="21"/>
      <c r="Q6" s="11"/>
      <c r="R6" s="6"/>
      <c r="S6" s="21"/>
    </row>
    <row r="7" spans="1:22" ht="15.75" customHeight="1" x14ac:dyDescent="0.25">
      <c r="B7" s="6"/>
      <c r="C7" s="21"/>
      <c r="D7" s="11"/>
      <c r="E7" s="6"/>
      <c r="F7" s="21"/>
      <c r="G7" s="6"/>
      <c r="H7" s="6"/>
      <c r="I7" s="21"/>
      <c r="K7" s="45" t="s">
        <v>25</v>
      </c>
      <c r="L7" s="46"/>
      <c r="O7" s="6"/>
      <c r="P7" s="21"/>
      <c r="Q7" s="11"/>
      <c r="R7" s="6"/>
      <c r="S7" s="21"/>
      <c r="U7" s="35" t="s">
        <v>26</v>
      </c>
      <c r="V7" s="36"/>
    </row>
    <row r="8" spans="1:22" ht="15.75" thickBot="1" x14ac:dyDescent="0.3">
      <c r="B8" s="6"/>
      <c r="C8" s="21"/>
      <c r="D8" s="11"/>
      <c r="E8" s="6"/>
      <c r="F8" s="21"/>
      <c r="G8" s="6"/>
      <c r="H8" s="6"/>
      <c r="I8" s="21"/>
      <c r="K8" s="47"/>
      <c r="L8" s="48"/>
      <c r="O8" s="6"/>
      <c r="P8" s="21"/>
      <c r="Q8" s="11"/>
      <c r="R8" s="6"/>
      <c r="S8" s="21"/>
      <c r="U8" s="37"/>
      <c r="V8" s="38"/>
    </row>
    <row r="9" spans="1:22" x14ac:dyDescent="0.25">
      <c r="B9" s="6"/>
      <c r="C9" s="21"/>
      <c r="D9" s="11"/>
      <c r="E9" s="6"/>
      <c r="F9" s="21"/>
      <c r="G9" s="6"/>
      <c r="H9" s="6"/>
      <c r="I9" s="21"/>
      <c r="K9" s="4" t="s">
        <v>27</v>
      </c>
      <c r="L9" s="5">
        <f>COUNTIF(Table153524344648505254[Offered Patient Education on Missed Treatment],"Yes")</f>
        <v>0</v>
      </c>
      <c r="O9" s="6"/>
      <c r="P9" s="21"/>
      <c r="Q9" s="11"/>
      <c r="R9" s="6"/>
      <c r="S9" s="21"/>
      <c r="U9" s="4" t="s">
        <v>3</v>
      </c>
      <c r="V9" s="5">
        <f>COUNT(Table14627637354749515355[Date of Shortened  Treatment (MM/DD/YY)])</f>
        <v>0</v>
      </c>
    </row>
    <row r="10" spans="1:22" ht="15.75" thickBot="1" x14ac:dyDescent="0.3">
      <c r="B10" s="6"/>
      <c r="C10" s="21"/>
      <c r="D10" s="11"/>
      <c r="E10" s="6"/>
      <c r="F10" s="21"/>
      <c r="G10" s="6"/>
      <c r="H10" s="6"/>
      <c r="I10" s="21"/>
      <c r="K10" s="2" t="s">
        <v>22</v>
      </c>
      <c r="L10" s="3">
        <f>COUNT(Table153524344648505254[Date of Missed Treatment (MM/DD/YY)])</f>
        <v>0</v>
      </c>
      <c r="O10" s="6"/>
      <c r="P10" s="21"/>
      <c r="Q10" s="11"/>
      <c r="R10" s="6"/>
      <c r="S10" s="21"/>
      <c r="U10" s="22" t="s">
        <v>28</v>
      </c>
      <c r="V10" s="16"/>
    </row>
    <row r="11" spans="1:22" ht="15.75" thickBot="1" x14ac:dyDescent="0.3">
      <c r="B11" s="6"/>
      <c r="C11" s="21"/>
      <c r="D11" s="11"/>
      <c r="E11" s="6"/>
      <c r="F11" s="21"/>
      <c r="G11" s="6"/>
      <c r="H11" s="6"/>
      <c r="I11" s="21"/>
      <c r="K11" s="7" t="s">
        <v>24</v>
      </c>
      <c r="L11" s="8" t="e">
        <f>IF(L10&gt;0, L9/L10, NA())</f>
        <v>#N/A</v>
      </c>
      <c r="O11" s="6"/>
      <c r="P11" s="21"/>
      <c r="Q11" s="11"/>
      <c r="R11" s="6"/>
      <c r="S11" s="21"/>
      <c r="U11" s="23" t="s">
        <v>29</v>
      </c>
      <c r="V11" s="8" t="e">
        <f>IF(V10&gt;0, V9/V10, NA())</f>
        <v>#N/A</v>
      </c>
    </row>
    <row r="12" spans="1:22" ht="15.75" customHeight="1" thickBot="1" x14ac:dyDescent="0.3">
      <c r="B12" s="6"/>
      <c r="C12" s="21"/>
      <c r="D12" s="11"/>
      <c r="E12" s="6"/>
      <c r="F12" s="21"/>
      <c r="G12" s="6"/>
      <c r="H12" s="6"/>
      <c r="I12" s="21"/>
      <c r="O12" s="6"/>
      <c r="P12" s="21"/>
      <c r="Q12" s="11"/>
      <c r="R12" s="6"/>
      <c r="S12" s="21"/>
      <c r="U12" s="41" t="s">
        <v>30</v>
      </c>
      <c r="V12" s="41"/>
    </row>
    <row r="13" spans="1:22" ht="15" customHeight="1" x14ac:dyDescent="0.25">
      <c r="B13" s="6"/>
      <c r="C13" s="21"/>
      <c r="D13" s="11"/>
      <c r="E13" s="6"/>
      <c r="F13" s="21"/>
      <c r="G13" s="6"/>
      <c r="H13" s="6"/>
      <c r="I13" s="21"/>
      <c r="K13" s="35" t="s">
        <v>31</v>
      </c>
      <c r="L13" s="36"/>
      <c r="O13" s="6"/>
      <c r="P13" s="21"/>
      <c r="Q13" s="11"/>
      <c r="R13" s="6"/>
      <c r="S13" s="21"/>
      <c r="U13" s="42"/>
      <c r="V13" s="42"/>
    </row>
    <row r="14" spans="1:22" ht="15.75" thickBot="1" x14ac:dyDescent="0.3">
      <c r="B14" s="6"/>
      <c r="C14" s="21"/>
      <c r="D14" s="11"/>
      <c r="E14" s="6"/>
      <c r="F14" s="21"/>
      <c r="G14" s="6"/>
      <c r="H14" s="6"/>
      <c r="I14" s="21"/>
      <c r="K14" s="37"/>
      <c r="L14" s="38"/>
      <c r="O14" s="6"/>
      <c r="P14" s="21"/>
      <c r="Q14" s="11"/>
      <c r="R14" s="6"/>
      <c r="S14" s="21"/>
    </row>
    <row r="15" spans="1:22" x14ac:dyDescent="0.25">
      <c r="B15" s="6"/>
      <c r="C15" s="21"/>
      <c r="D15" s="11"/>
      <c r="E15" s="6"/>
      <c r="F15" s="21"/>
      <c r="G15" s="6"/>
      <c r="H15" s="6"/>
      <c r="I15" s="21"/>
      <c r="K15" s="4" t="s">
        <v>32</v>
      </c>
      <c r="L15" s="5">
        <f>COUNT(Table153524344648505254[Date of Rescheduled Treatment (MM/DD/YY)])</f>
        <v>0</v>
      </c>
      <c r="O15" s="6"/>
      <c r="P15" s="21"/>
      <c r="Q15" s="11"/>
      <c r="R15" s="6"/>
      <c r="S15" s="21"/>
    </row>
    <row r="16" spans="1:22" ht="15.75" thickBot="1" x14ac:dyDescent="0.3">
      <c r="B16" s="6"/>
      <c r="C16" s="21"/>
      <c r="D16" s="11"/>
      <c r="E16" s="6"/>
      <c r="F16" s="21"/>
      <c r="G16" s="6"/>
      <c r="H16" s="6"/>
      <c r="I16" s="21"/>
      <c r="K16" s="2" t="s">
        <v>22</v>
      </c>
      <c r="L16" s="3">
        <f>COUNT(Table153524344648505254[Date of Missed Treatment (MM/DD/YY)])</f>
        <v>0</v>
      </c>
      <c r="O16" s="6"/>
      <c r="P16" s="21"/>
      <c r="Q16" s="11"/>
      <c r="R16" s="6"/>
      <c r="S16" s="21"/>
    </row>
    <row r="17" spans="2:19" ht="15.75" thickBot="1" x14ac:dyDescent="0.3">
      <c r="B17" s="6"/>
      <c r="C17" s="21"/>
      <c r="D17" s="11"/>
      <c r="E17" s="6"/>
      <c r="F17" s="21"/>
      <c r="G17" s="6"/>
      <c r="H17" s="6"/>
      <c r="I17" s="21"/>
      <c r="K17" s="7" t="s">
        <v>24</v>
      </c>
      <c r="L17" s="8" t="e">
        <f>IF(L16&gt;0, L15/L16, NA())</f>
        <v>#N/A</v>
      </c>
      <c r="O17" s="6"/>
      <c r="P17" s="21"/>
      <c r="Q17" s="11"/>
      <c r="R17" s="6"/>
      <c r="S17" s="21"/>
    </row>
    <row r="18" spans="2:19" ht="15.75" thickBot="1" x14ac:dyDescent="0.3">
      <c r="B18" s="6"/>
      <c r="C18" s="21"/>
      <c r="D18" s="11"/>
      <c r="E18" s="6"/>
      <c r="F18" s="21"/>
      <c r="G18" s="6"/>
      <c r="H18" s="6"/>
      <c r="I18" s="21"/>
      <c r="O18" s="6"/>
      <c r="P18" s="21"/>
      <c r="Q18" s="11"/>
      <c r="R18" s="6"/>
      <c r="S18" s="21"/>
    </row>
    <row r="19" spans="2:19" ht="15" customHeight="1" x14ac:dyDescent="0.25">
      <c r="B19" s="6"/>
      <c r="C19" s="21"/>
      <c r="D19" s="11"/>
      <c r="E19" s="6"/>
      <c r="F19" s="21"/>
      <c r="G19" s="6"/>
      <c r="H19" s="6"/>
      <c r="I19" s="21"/>
      <c r="K19" s="35" t="s">
        <v>33</v>
      </c>
      <c r="L19" s="36"/>
      <c r="O19" s="6"/>
      <c r="P19" s="21"/>
      <c r="Q19" s="11"/>
      <c r="R19" s="6"/>
      <c r="S19" s="21"/>
    </row>
    <row r="20" spans="2:19" ht="15.75" thickBot="1" x14ac:dyDescent="0.3">
      <c r="B20" s="6"/>
      <c r="C20" s="21"/>
      <c r="D20" s="11"/>
      <c r="E20" s="6"/>
      <c r="F20" s="21"/>
      <c r="G20" s="6"/>
      <c r="H20" s="6"/>
      <c r="I20" s="21"/>
      <c r="K20" s="37"/>
      <c r="L20" s="38"/>
      <c r="O20" s="6"/>
      <c r="P20" s="21"/>
      <c r="Q20" s="11"/>
      <c r="R20" s="6"/>
      <c r="S20" s="21"/>
    </row>
    <row r="21" spans="2:19" x14ac:dyDescent="0.25">
      <c r="B21" s="6"/>
      <c r="C21" s="21"/>
      <c r="D21" s="11"/>
      <c r="E21" s="6"/>
      <c r="F21" s="21"/>
      <c r="G21" s="6"/>
      <c r="H21" s="6"/>
      <c r="I21" s="21"/>
      <c r="K21" s="4" t="s">
        <v>34</v>
      </c>
      <c r="L21" s="5">
        <f>COUNTIF(Table153524344648505254[[Patient Attended Rescheduled Treatment ]],"Yes")</f>
        <v>0</v>
      </c>
      <c r="O21" s="6"/>
      <c r="P21" s="21"/>
      <c r="Q21" s="11"/>
      <c r="R21" s="6"/>
      <c r="S21" s="21"/>
    </row>
    <row r="22" spans="2:19" ht="15.75" thickBot="1" x14ac:dyDescent="0.3">
      <c r="B22" s="6"/>
      <c r="C22" s="21"/>
      <c r="D22" s="11"/>
      <c r="E22" s="6"/>
      <c r="F22" s="21"/>
      <c r="G22" s="6"/>
      <c r="H22" s="6"/>
      <c r="I22" s="21"/>
      <c r="K22" s="2" t="s">
        <v>22</v>
      </c>
      <c r="L22" s="3">
        <f>COUNT(Table153524344648505254[Date of Missed Treatment (MM/DD/YY)])</f>
        <v>0</v>
      </c>
      <c r="O22" s="6"/>
      <c r="P22" s="21"/>
      <c r="Q22" s="11"/>
      <c r="R22" s="6"/>
      <c r="S22" s="21"/>
    </row>
    <row r="23" spans="2:19" ht="15.75" thickBot="1" x14ac:dyDescent="0.3">
      <c r="B23" s="6"/>
      <c r="C23" s="21"/>
      <c r="D23" s="11"/>
      <c r="E23" s="6"/>
      <c r="F23" s="21"/>
      <c r="G23" s="6"/>
      <c r="H23" s="6"/>
      <c r="I23" s="21"/>
      <c r="K23" s="7" t="s">
        <v>24</v>
      </c>
      <c r="L23" s="8" t="e">
        <f>IF(L22&gt;0, L21/L22, NA())</f>
        <v>#N/A</v>
      </c>
      <c r="O23" s="6"/>
      <c r="P23" s="21"/>
      <c r="Q23" s="11"/>
      <c r="R23" s="6"/>
      <c r="S23" s="21"/>
    </row>
    <row r="24" spans="2:19" x14ac:dyDescent="0.25">
      <c r="B24" s="6"/>
      <c r="C24" s="21"/>
      <c r="D24" s="11"/>
      <c r="E24" s="6"/>
      <c r="F24" s="21"/>
      <c r="G24" s="6"/>
      <c r="H24" s="6"/>
      <c r="I24" s="21"/>
      <c r="O24" s="6"/>
      <c r="P24" s="21"/>
      <c r="Q24" s="11"/>
      <c r="R24" s="6"/>
      <c r="S24" s="21"/>
    </row>
    <row r="25" spans="2:19" x14ac:dyDescent="0.25">
      <c r="B25" s="6"/>
      <c r="C25" s="21"/>
      <c r="D25" s="11"/>
      <c r="E25" s="6"/>
      <c r="F25" s="21"/>
      <c r="G25" s="6"/>
      <c r="H25" s="6"/>
      <c r="I25" s="21"/>
      <c r="O25" s="6"/>
      <c r="P25" s="21"/>
      <c r="Q25" s="11"/>
      <c r="R25" s="6"/>
      <c r="S25" s="21"/>
    </row>
    <row r="26" spans="2:19" x14ac:dyDescent="0.25">
      <c r="B26" s="6"/>
      <c r="C26" s="21"/>
      <c r="D26" s="11"/>
      <c r="E26" s="6"/>
      <c r="F26" s="21"/>
      <c r="G26" s="6"/>
      <c r="H26" s="6"/>
      <c r="I26" s="21"/>
      <c r="O26" s="6"/>
      <c r="P26" s="21"/>
      <c r="Q26" s="11"/>
      <c r="R26" s="6"/>
      <c r="S26" s="21"/>
    </row>
    <row r="27" spans="2:19" x14ac:dyDescent="0.25">
      <c r="B27" s="6"/>
      <c r="C27" s="21"/>
      <c r="D27" s="11"/>
      <c r="E27" s="6"/>
      <c r="F27" s="21"/>
      <c r="G27" s="6"/>
      <c r="H27" s="6"/>
      <c r="I27" s="21"/>
      <c r="O27" s="6"/>
      <c r="P27" s="21"/>
      <c r="Q27" s="11"/>
      <c r="R27" s="6"/>
      <c r="S27" s="21"/>
    </row>
    <row r="28" spans="2:19" x14ac:dyDescent="0.25">
      <c r="B28" s="6"/>
      <c r="C28" s="21"/>
      <c r="D28" s="11"/>
      <c r="E28" s="6"/>
      <c r="F28" s="21"/>
      <c r="G28" s="6"/>
      <c r="H28" s="6"/>
      <c r="I28" s="21"/>
      <c r="O28" s="6"/>
      <c r="P28" s="21"/>
      <c r="Q28" s="11"/>
      <c r="R28" s="6"/>
      <c r="S28" s="21"/>
    </row>
    <row r="29" spans="2:19" x14ac:dyDescent="0.25">
      <c r="B29" s="6"/>
      <c r="C29" s="21"/>
      <c r="D29" s="11"/>
      <c r="E29" s="6"/>
      <c r="F29" s="21"/>
      <c r="G29" s="6"/>
      <c r="H29" s="6"/>
      <c r="I29" s="21"/>
      <c r="O29" s="6"/>
      <c r="P29" s="21"/>
      <c r="Q29" s="11"/>
      <c r="R29" s="6"/>
      <c r="S29" s="21"/>
    </row>
    <row r="30" spans="2:19" x14ac:dyDescent="0.25">
      <c r="B30" s="6"/>
      <c r="C30" s="21"/>
      <c r="D30" s="11"/>
      <c r="E30" s="6"/>
      <c r="F30" s="21"/>
      <c r="G30" s="6"/>
      <c r="H30" s="6"/>
      <c r="I30" s="21"/>
      <c r="O30" s="6"/>
      <c r="P30" s="21"/>
      <c r="Q30" s="11"/>
      <c r="R30" s="6"/>
      <c r="S30" s="21"/>
    </row>
    <row r="31" spans="2:19" x14ac:dyDescent="0.25">
      <c r="B31" s="6"/>
      <c r="C31" s="21"/>
      <c r="D31" s="11"/>
      <c r="E31" s="6"/>
      <c r="F31" s="21"/>
      <c r="G31" s="6"/>
      <c r="H31" s="6"/>
      <c r="I31" s="21"/>
      <c r="O31" s="6"/>
      <c r="P31" s="21"/>
      <c r="Q31" s="11"/>
      <c r="R31" s="6"/>
      <c r="S31" s="21"/>
    </row>
    <row r="32" spans="2:19" x14ac:dyDescent="0.25">
      <c r="B32" s="6"/>
      <c r="C32" s="21"/>
      <c r="D32" s="11"/>
      <c r="E32" s="6"/>
      <c r="F32" s="21"/>
      <c r="G32" s="6"/>
      <c r="H32" s="6"/>
      <c r="I32" s="21"/>
      <c r="O32" s="6"/>
      <c r="P32" s="21"/>
      <c r="Q32" s="11"/>
      <c r="R32" s="6"/>
      <c r="S32" s="21"/>
    </row>
    <row r="33" spans="2:19" x14ac:dyDescent="0.25">
      <c r="B33" s="6"/>
      <c r="C33" s="21"/>
      <c r="D33" s="11"/>
      <c r="E33" s="6"/>
      <c r="F33" s="21"/>
      <c r="G33" s="24"/>
      <c r="H33" s="6"/>
      <c r="I33" s="25"/>
      <c r="O33" s="6"/>
      <c r="P33" s="21"/>
      <c r="Q33" s="11"/>
      <c r="R33" s="6"/>
      <c r="S33" s="25"/>
    </row>
  </sheetData>
  <mergeCells count="11">
    <mergeCell ref="A1:I1"/>
    <mergeCell ref="K1:L1"/>
    <mergeCell ref="N1:S1"/>
    <mergeCell ref="U1:V1"/>
    <mergeCell ref="K2:L2"/>
    <mergeCell ref="U2:V2"/>
    <mergeCell ref="K7:L8"/>
    <mergeCell ref="U7:V8"/>
    <mergeCell ref="U12:V13"/>
    <mergeCell ref="K13:L14"/>
    <mergeCell ref="K19:L20"/>
  </mergeCells>
  <conditionalFormatting sqref="E3:E33 H3:H33">
    <cfRule type="cellIs" dxfId="48" priority="6" operator="equal">
      <formula>"No"</formula>
    </cfRule>
  </conditionalFormatting>
  <conditionalFormatting sqref="E3:E33">
    <cfRule type="cellIs" dxfId="47" priority="7" operator="equal">
      <formula>"Pending"</formula>
    </cfRule>
  </conditionalFormatting>
  <conditionalFormatting sqref="F3:G33">
    <cfRule type="expression" dxfId="46" priority="3">
      <formula>$E3="No"</formula>
    </cfRule>
  </conditionalFormatting>
  <conditionalFormatting sqref="G3:G33">
    <cfRule type="cellIs" dxfId="45" priority="4" operator="equal">
      <formula>"No"</formula>
    </cfRule>
  </conditionalFormatting>
  <conditionalFormatting sqref="I3:I33">
    <cfRule type="expression" dxfId="44" priority="2">
      <formula>$H3="No"</formula>
    </cfRule>
  </conditionalFormatting>
  <conditionalFormatting sqref="R3:R33">
    <cfRule type="cellIs" dxfId="43" priority="5" operator="equal">
      <formula>"No"</formula>
    </cfRule>
  </conditionalFormatting>
  <conditionalFormatting sqref="S3:S33">
    <cfRule type="expression" dxfId="42" priority="1">
      <formula>$R3="No"</formula>
    </cfRule>
  </conditionalFormatting>
  <dataValidations count="4">
    <dataValidation type="custom" allowBlank="1" showInputMessage="1" showErrorMessage="1" errorTitle="Invalid Date" error="Rescheduled treatment must occur on or after the missed treatment date and within two days of the originally scheduled date." sqref="F3:F33" xr:uid="{9D28E29D-4FCA-411C-B167-FEA3712239F8}">
      <formula1>AND(F3&gt;=C3, F3&lt;=C3+2)</formula1>
    </dataValidation>
    <dataValidation type="list" allowBlank="1" showInputMessage="1" showErrorMessage="1" sqref="R3:R33 G3:H33" xr:uid="{F6BDF10A-59A7-48C8-9327-83A049C48C74}">
      <formula1>"Yes, No"</formula1>
    </dataValidation>
    <dataValidation type="list" allowBlank="1" showInputMessage="1" showErrorMessage="1" sqref="B3:B33 O3:O33" xr:uid="{0553A164-18EB-4740-B3FC-04D8035C1494}">
      <formula1>"MWF, TTS"</formula1>
    </dataValidation>
    <dataValidation type="list" allowBlank="1" showInputMessage="1" showErrorMessage="1" sqref="E3:E33" xr:uid="{283B3BF0-2A30-43A3-ADA5-A49CEB61799D}">
      <formula1>"Yes, No, Pending"</formula1>
    </dataValidation>
  </dataValidations>
  <pageMargins left="0.7" right="0.7" top="0.75" bottom="0.75" header="0.3" footer="0.3"/>
  <pageSetup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4C88-6B54-446E-B574-8D20D498FA42}">
  <dimension ref="A1:V33"/>
  <sheetViews>
    <sheetView zoomScaleNormal="100" workbookViewId="0">
      <selection activeCell="A3" sqref="A3"/>
    </sheetView>
  </sheetViews>
  <sheetFormatPr defaultRowHeight="15" x14ac:dyDescent="0.25"/>
  <cols>
    <col min="1" max="1" width="23.42578125" customWidth="1"/>
    <col min="2" max="2" width="13.7109375" customWidth="1"/>
    <col min="3" max="3" width="14.140625" customWidth="1"/>
    <col min="4" max="4" width="31.28515625" customWidth="1"/>
    <col min="5" max="5" width="13.7109375" customWidth="1"/>
    <col min="6" max="6" width="15.42578125" customWidth="1"/>
    <col min="7" max="7" width="16.140625" customWidth="1"/>
    <col min="8" max="8" width="19" customWidth="1"/>
    <col min="9" max="9" width="14.28515625" customWidth="1"/>
    <col min="10" max="10" width="4.5703125" customWidth="1"/>
    <col min="11" max="11" width="33.7109375" customWidth="1"/>
    <col min="12" max="12" width="8" customWidth="1"/>
    <col min="13" max="13" width="3.85546875" customWidth="1"/>
    <col min="14" max="14" width="27.85546875" customWidth="1"/>
    <col min="15" max="15" width="13.5703125" customWidth="1"/>
    <col min="16" max="16" width="14.140625" bestFit="1" customWidth="1"/>
    <col min="17" max="17" width="31" customWidth="1"/>
    <col min="18" max="18" width="20.42578125" customWidth="1"/>
    <col min="19" max="19" width="14.140625" customWidth="1"/>
    <col min="20" max="20" width="4.28515625" customWidth="1"/>
    <col min="21" max="21" width="36.28515625" bestFit="1" customWidth="1"/>
  </cols>
  <sheetData>
    <row r="1" spans="1:22" ht="33" customHeight="1" thickBot="1" x14ac:dyDescent="0.3">
      <c r="A1" s="39" t="s">
        <v>1</v>
      </c>
      <c r="B1" s="39"/>
      <c r="C1" s="39"/>
      <c r="D1" s="39"/>
      <c r="E1" s="39"/>
      <c r="F1" s="39"/>
      <c r="G1" s="39"/>
      <c r="H1" s="39"/>
      <c r="I1" s="39"/>
      <c r="K1" s="39" t="s">
        <v>2</v>
      </c>
      <c r="L1" s="39"/>
      <c r="N1" s="39" t="s">
        <v>3</v>
      </c>
      <c r="O1" s="39"/>
      <c r="P1" s="39"/>
      <c r="Q1" s="39"/>
      <c r="R1" s="39"/>
      <c r="S1" s="40"/>
      <c r="U1" s="39" t="s">
        <v>4</v>
      </c>
      <c r="V1" s="39"/>
    </row>
    <row r="2" spans="1:22" ht="51.75" thickBot="1" x14ac:dyDescent="0.3">
      <c r="A2" s="18" t="s">
        <v>5</v>
      </c>
      <c r="B2" s="18" t="s">
        <v>6</v>
      </c>
      <c r="C2" s="19" t="s">
        <v>7</v>
      </c>
      <c r="D2" s="18" t="s">
        <v>8</v>
      </c>
      <c r="E2" s="19" t="s">
        <v>9</v>
      </c>
      <c r="F2" s="18" t="s">
        <v>10</v>
      </c>
      <c r="G2" s="18" t="s">
        <v>70</v>
      </c>
      <c r="H2" s="18" t="s">
        <v>12</v>
      </c>
      <c r="I2" s="18" t="s">
        <v>13</v>
      </c>
      <c r="K2" s="43" t="s">
        <v>14</v>
      </c>
      <c r="L2" s="44"/>
      <c r="N2" s="18" t="s">
        <v>5</v>
      </c>
      <c r="O2" s="18" t="s">
        <v>15</v>
      </c>
      <c r="P2" s="19" t="s">
        <v>69</v>
      </c>
      <c r="Q2" s="19" t="s">
        <v>17</v>
      </c>
      <c r="R2" s="18" t="s">
        <v>18</v>
      </c>
      <c r="S2" s="18" t="s">
        <v>13</v>
      </c>
      <c r="U2" s="43" t="s">
        <v>19</v>
      </c>
      <c r="V2" s="44"/>
    </row>
    <row r="3" spans="1:22" x14ac:dyDescent="0.25">
      <c r="A3" s="1"/>
      <c r="B3" s="6"/>
      <c r="C3" s="20"/>
      <c r="D3" s="11"/>
      <c r="E3" s="6"/>
      <c r="F3" s="21"/>
      <c r="G3" s="6"/>
      <c r="H3" s="6"/>
      <c r="I3" s="21"/>
      <c r="K3" s="4" t="s">
        <v>20</v>
      </c>
      <c r="L3" s="5">
        <f>COUNTIF(Table15352434464850525456[[Rescheduled Treatment Offered ]],"Yes")</f>
        <v>0</v>
      </c>
      <c r="N3" s="1"/>
      <c r="O3" s="6"/>
      <c r="P3" s="20"/>
      <c r="Q3" s="11"/>
      <c r="R3" s="6"/>
      <c r="S3" s="21"/>
      <c r="U3" s="4" t="s">
        <v>37</v>
      </c>
      <c r="V3" s="5">
        <f>COUNT(Table1462763735474951535557[Date Education Completed (MM/DD/YY)])</f>
        <v>0</v>
      </c>
    </row>
    <row r="4" spans="1:22" ht="15.75" thickBot="1" x14ac:dyDescent="0.3">
      <c r="B4" s="6"/>
      <c r="C4" s="21"/>
      <c r="D4" s="11"/>
      <c r="E4" s="6"/>
      <c r="F4" s="21"/>
      <c r="G4" s="6"/>
      <c r="H4" s="6"/>
      <c r="I4" s="21"/>
      <c r="K4" s="2" t="s">
        <v>22</v>
      </c>
      <c r="L4" s="3">
        <f>COUNT(Table15352434464850525456[Date of Missed Treatment (MM/DD/YY)])</f>
        <v>0</v>
      </c>
      <c r="O4" s="6"/>
      <c r="P4" s="21"/>
      <c r="Q4" s="11"/>
      <c r="R4" s="6"/>
      <c r="S4" s="21"/>
      <c r="U4" s="2" t="s">
        <v>23</v>
      </c>
      <c r="V4" s="3">
        <f>COUNT(Table1462763735474951535557[Date of Shortened  Treatment (MM/DD/YY)])</f>
        <v>0</v>
      </c>
    </row>
    <row r="5" spans="1:22" ht="15.75" thickBot="1" x14ac:dyDescent="0.3">
      <c r="B5" s="6"/>
      <c r="C5" s="21"/>
      <c r="D5" s="11"/>
      <c r="E5" s="6"/>
      <c r="F5" s="21"/>
      <c r="G5" s="6"/>
      <c r="H5" s="6"/>
      <c r="I5" s="21"/>
      <c r="K5" s="7" t="s">
        <v>24</v>
      </c>
      <c r="L5" s="8" t="e">
        <f>IF(L4&gt;0, L3/L4, NA())</f>
        <v>#N/A</v>
      </c>
      <c r="O5" s="6"/>
      <c r="P5" s="21"/>
      <c r="Q5" s="11"/>
      <c r="R5" s="6"/>
      <c r="S5" s="21"/>
      <c r="U5" s="7" t="s">
        <v>24</v>
      </c>
      <c r="V5" s="8" t="e">
        <f>IF(V4&gt;0, V3/V4, NA())</f>
        <v>#N/A</v>
      </c>
    </row>
    <row r="6" spans="1:22" ht="15.75" thickBot="1" x14ac:dyDescent="0.3">
      <c r="B6" s="6"/>
      <c r="C6" s="21"/>
      <c r="D6" s="11"/>
      <c r="E6" s="6"/>
      <c r="F6" s="21"/>
      <c r="G6" s="6"/>
      <c r="H6" s="6"/>
      <c r="I6" s="21"/>
      <c r="K6" s="9"/>
      <c r="L6" s="10"/>
      <c r="O6" s="6"/>
      <c r="P6" s="21"/>
      <c r="Q6" s="11"/>
      <c r="R6" s="6"/>
      <c r="S6" s="21"/>
    </row>
    <row r="7" spans="1:22" ht="15.75" customHeight="1" x14ac:dyDescent="0.25">
      <c r="B7" s="6"/>
      <c r="C7" s="21"/>
      <c r="D7" s="11"/>
      <c r="E7" s="6"/>
      <c r="F7" s="21"/>
      <c r="G7" s="6"/>
      <c r="H7" s="6"/>
      <c r="I7" s="21"/>
      <c r="K7" s="45" t="s">
        <v>25</v>
      </c>
      <c r="L7" s="46"/>
      <c r="O7" s="6"/>
      <c r="P7" s="21"/>
      <c r="Q7" s="11"/>
      <c r="R7" s="6"/>
      <c r="S7" s="21"/>
      <c r="U7" s="35" t="s">
        <v>26</v>
      </c>
      <c r="V7" s="36"/>
    </row>
    <row r="8" spans="1:22" ht="15.75" thickBot="1" x14ac:dyDescent="0.3">
      <c r="B8" s="6"/>
      <c r="C8" s="21"/>
      <c r="D8" s="11"/>
      <c r="E8" s="6"/>
      <c r="F8" s="21"/>
      <c r="G8" s="6"/>
      <c r="H8" s="6"/>
      <c r="I8" s="21"/>
      <c r="K8" s="47"/>
      <c r="L8" s="48"/>
      <c r="O8" s="6"/>
      <c r="P8" s="21"/>
      <c r="Q8" s="11"/>
      <c r="R8" s="6"/>
      <c r="S8" s="21"/>
      <c r="U8" s="37"/>
      <c r="V8" s="38"/>
    </row>
    <row r="9" spans="1:22" x14ac:dyDescent="0.25">
      <c r="B9" s="6"/>
      <c r="C9" s="21"/>
      <c r="D9" s="11"/>
      <c r="E9" s="6"/>
      <c r="F9" s="21"/>
      <c r="G9" s="6"/>
      <c r="H9" s="6"/>
      <c r="I9" s="21"/>
      <c r="K9" s="4" t="s">
        <v>27</v>
      </c>
      <c r="L9" s="5">
        <f>COUNTIF(Table15352434464850525456[Offered Patient Education on Missed Treatment],"Yes")</f>
        <v>0</v>
      </c>
      <c r="O9" s="6"/>
      <c r="P9" s="21"/>
      <c r="Q9" s="11"/>
      <c r="R9" s="6"/>
      <c r="S9" s="21"/>
      <c r="U9" s="4" t="s">
        <v>3</v>
      </c>
      <c r="V9" s="5">
        <f>COUNT(Table1462763735474951535557[Date of Shortened  Treatment (MM/DD/YY)])</f>
        <v>0</v>
      </c>
    </row>
    <row r="10" spans="1:22" ht="15.75" thickBot="1" x14ac:dyDescent="0.3">
      <c r="B10" s="6"/>
      <c r="C10" s="21"/>
      <c r="D10" s="11"/>
      <c r="E10" s="6"/>
      <c r="F10" s="21"/>
      <c r="G10" s="6"/>
      <c r="H10" s="6"/>
      <c r="I10" s="21"/>
      <c r="K10" s="2" t="s">
        <v>22</v>
      </c>
      <c r="L10" s="3">
        <f>COUNT(Table15352434464850525456[Date of Missed Treatment (MM/DD/YY)])</f>
        <v>0</v>
      </c>
      <c r="O10" s="6"/>
      <c r="P10" s="21"/>
      <c r="Q10" s="11"/>
      <c r="R10" s="6"/>
      <c r="S10" s="21"/>
      <c r="U10" s="22" t="s">
        <v>28</v>
      </c>
      <c r="V10" s="16"/>
    </row>
    <row r="11" spans="1:22" ht="15.75" thickBot="1" x14ac:dyDescent="0.3">
      <c r="B11" s="6"/>
      <c r="C11" s="21"/>
      <c r="D11" s="11"/>
      <c r="E11" s="6"/>
      <c r="F11" s="21"/>
      <c r="G11" s="6"/>
      <c r="H11" s="6"/>
      <c r="I11" s="21"/>
      <c r="K11" s="7" t="s">
        <v>24</v>
      </c>
      <c r="L11" s="8" t="e">
        <f>IF(L10&gt;0, L9/L10, NA())</f>
        <v>#N/A</v>
      </c>
      <c r="O11" s="6"/>
      <c r="P11" s="21"/>
      <c r="Q11" s="11"/>
      <c r="R11" s="6"/>
      <c r="S11" s="21"/>
      <c r="U11" s="23" t="s">
        <v>29</v>
      </c>
      <c r="V11" s="8" t="e">
        <f>IF(V10&gt;0, V9/V10, NA())</f>
        <v>#N/A</v>
      </c>
    </row>
    <row r="12" spans="1:22" ht="15.75" customHeight="1" thickBot="1" x14ac:dyDescent="0.3">
      <c r="B12" s="6"/>
      <c r="C12" s="21"/>
      <c r="D12" s="11"/>
      <c r="E12" s="6"/>
      <c r="F12" s="21"/>
      <c r="G12" s="6"/>
      <c r="H12" s="6"/>
      <c r="I12" s="21"/>
      <c r="O12" s="6"/>
      <c r="P12" s="21"/>
      <c r="Q12" s="11"/>
      <c r="R12" s="6"/>
      <c r="S12" s="21"/>
      <c r="U12" s="41" t="s">
        <v>30</v>
      </c>
      <c r="V12" s="41"/>
    </row>
    <row r="13" spans="1:22" ht="15" customHeight="1" x14ac:dyDescent="0.25">
      <c r="B13" s="6"/>
      <c r="C13" s="21"/>
      <c r="D13" s="11"/>
      <c r="E13" s="6"/>
      <c r="F13" s="21"/>
      <c r="G13" s="6"/>
      <c r="H13" s="6"/>
      <c r="I13" s="21"/>
      <c r="K13" s="35" t="s">
        <v>31</v>
      </c>
      <c r="L13" s="36"/>
      <c r="O13" s="6"/>
      <c r="P13" s="21"/>
      <c r="Q13" s="11"/>
      <c r="R13" s="6"/>
      <c r="S13" s="21"/>
      <c r="U13" s="42"/>
      <c r="V13" s="42"/>
    </row>
    <row r="14" spans="1:22" ht="15.75" thickBot="1" x14ac:dyDescent="0.3">
      <c r="B14" s="6"/>
      <c r="C14" s="21"/>
      <c r="D14" s="11"/>
      <c r="E14" s="6"/>
      <c r="F14" s="21"/>
      <c r="G14" s="6"/>
      <c r="H14" s="6"/>
      <c r="I14" s="21"/>
      <c r="K14" s="37"/>
      <c r="L14" s="38"/>
      <c r="O14" s="6"/>
      <c r="P14" s="21"/>
      <c r="Q14" s="11"/>
      <c r="R14" s="6"/>
      <c r="S14" s="21"/>
    </row>
    <row r="15" spans="1:22" x14ac:dyDescent="0.25">
      <c r="B15" s="6"/>
      <c r="C15" s="21"/>
      <c r="D15" s="11"/>
      <c r="E15" s="6"/>
      <c r="F15" s="21"/>
      <c r="G15" s="6"/>
      <c r="H15" s="6"/>
      <c r="I15" s="21"/>
      <c r="K15" s="4" t="s">
        <v>32</v>
      </c>
      <c r="L15" s="5">
        <f>COUNT(Table15352434464850525456[Date of Rescheduled Treatment (MM/DD/YY)])</f>
        <v>0</v>
      </c>
      <c r="O15" s="6"/>
      <c r="P15" s="21"/>
      <c r="Q15" s="11"/>
      <c r="R15" s="6"/>
      <c r="S15" s="21"/>
    </row>
    <row r="16" spans="1:22" ht="15.75" thickBot="1" x14ac:dyDescent="0.3">
      <c r="B16" s="6"/>
      <c r="C16" s="21"/>
      <c r="D16" s="11"/>
      <c r="E16" s="6"/>
      <c r="F16" s="21"/>
      <c r="G16" s="6"/>
      <c r="H16" s="6"/>
      <c r="I16" s="21"/>
      <c r="K16" s="2" t="s">
        <v>22</v>
      </c>
      <c r="L16" s="3">
        <f>COUNT(Table15352434464850525456[Date of Missed Treatment (MM/DD/YY)])</f>
        <v>0</v>
      </c>
      <c r="O16" s="6"/>
      <c r="P16" s="21"/>
      <c r="Q16" s="11"/>
      <c r="R16" s="6"/>
      <c r="S16" s="21"/>
    </row>
    <row r="17" spans="2:19" ht="15.75" thickBot="1" x14ac:dyDescent="0.3">
      <c r="B17" s="6"/>
      <c r="C17" s="21"/>
      <c r="D17" s="11"/>
      <c r="E17" s="6"/>
      <c r="F17" s="21"/>
      <c r="G17" s="6"/>
      <c r="H17" s="6"/>
      <c r="I17" s="21"/>
      <c r="K17" s="7" t="s">
        <v>24</v>
      </c>
      <c r="L17" s="8" t="e">
        <f>IF(L16&gt;0, L15/L16, NA())</f>
        <v>#N/A</v>
      </c>
      <c r="O17" s="6"/>
      <c r="P17" s="21"/>
      <c r="Q17" s="11"/>
      <c r="R17" s="6"/>
      <c r="S17" s="21"/>
    </row>
    <row r="18" spans="2:19" ht="15.75" thickBot="1" x14ac:dyDescent="0.3">
      <c r="B18" s="6"/>
      <c r="C18" s="21"/>
      <c r="D18" s="11"/>
      <c r="E18" s="6"/>
      <c r="F18" s="21"/>
      <c r="G18" s="6"/>
      <c r="H18" s="6"/>
      <c r="I18" s="21"/>
      <c r="O18" s="6"/>
      <c r="P18" s="21"/>
      <c r="Q18" s="11"/>
      <c r="R18" s="6"/>
      <c r="S18" s="21"/>
    </row>
    <row r="19" spans="2:19" ht="15" customHeight="1" x14ac:dyDescent="0.25">
      <c r="B19" s="6"/>
      <c r="C19" s="21"/>
      <c r="D19" s="11"/>
      <c r="E19" s="6"/>
      <c r="F19" s="21"/>
      <c r="G19" s="6"/>
      <c r="H19" s="6"/>
      <c r="I19" s="21"/>
      <c r="K19" s="35" t="s">
        <v>33</v>
      </c>
      <c r="L19" s="36"/>
      <c r="O19" s="6"/>
      <c r="P19" s="21"/>
      <c r="Q19" s="11"/>
      <c r="R19" s="6"/>
      <c r="S19" s="21"/>
    </row>
    <row r="20" spans="2:19" ht="15.75" thickBot="1" x14ac:dyDescent="0.3">
      <c r="B20" s="6"/>
      <c r="C20" s="21"/>
      <c r="D20" s="11"/>
      <c r="E20" s="6"/>
      <c r="F20" s="21"/>
      <c r="G20" s="6"/>
      <c r="H20" s="6"/>
      <c r="I20" s="21"/>
      <c r="K20" s="37"/>
      <c r="L20" s="38"/>
      <c r="O20" s="6"/>
      <c r="P20" s="21"/>
      <c r="Q20" s="11"/>
      <c r="R20" s="6"/>
      <c r="S20" s="21"/>
    </row>
    <row r="21" spans="2:19" x14ac:dyDescent="0.25">
      <c r="B21" s="6"/>
      <c r="C21" s="21"/>
      <c r="D21" s="11"/>
      <c r="E21" s="6"/>
      <c r="F21" s="21"/>
      <c r="G21" s="6"/>
      <c r="H21" s="6"/>
      <c r="I21" s="21"/>
      <c r="K21" s="4" t="s">
        <v>34</v>
      </c>
      <c r="L21" s="5">
        <f>COUNTIF(Table15352434464850525456[Patient Attended Rescheduled Treatment],"Yes")</f>
        <v>0</v>
      </c>
      <c r="O21" s="6"/>
      <c r="P21" s="21"/>
      <c r="Q21" s="11"/>
      <c r="R21" s="6"/>
      <c r="S21" s="21"/>
    </row>
    <row r="22" spans="2:19" ht="15.75" thickBot="1" x14ac:dyDescent="0.3">
      <c r="B22" s="6"/>
      <c r="C22" s="21"/>
      <c r="D22" s="11"/>
      <c r="E22" s="6"/>
      <c r="F22" s="21"/>
      <c r="G22" s="6"/>
      <c r="H22" s="6"/>
      <c r="I22" s="21"/>
      <c r="K22" s="2" t="s">
        <v>22</v>
      </c>
      <c r="L22" s="3">
        <f>COUNT(Table15352434464850525456[Date of Missed Treatment (MM/DD/YY)])</f>
        <v>0</v>
      </c>
      <c r="O22" s="6"/>
      <c r="P22" s="21"/>
      <c r="Q22" s="11"/>
      <c r="R22" s="6"/>
      <c r="S22" s="21"/>
    </row>
    <row r="23" spans="2:19" ht="15.75" thickBot="1" x14ac:dyDescent="0.3">
      <c r="B23" s="6"/>
      <c r="C23" s="21"/>
      <c r="D23" s="11"/>
      <c r="E23" s="6"/>
      <c r="F23" s="21"/>
      <c r="G23" s="6"/>
      <c r="H23" s="6"/>
      <c r="I23" s="21"/>
      <c r="K23" s="7" t="s">
        <v>24</v>
      </c>
      <c r="L23" s="8" t="e">
        <f>IF(L22&gt;0, L21/L22, NA())</f>
        <v>#N/A</v>
      </c>
      <c r="O23" s="6"/>
      <c r="P23" s="21"/>
      <c r="Q23" s="11"/>
      <c r="R23" s="6"/>
      <c r="S23" s="21"/>
    </row>
    <row r="24" spans="2:19" x14ac:dyDescent="0.25">
      <c r="B24" s="6"/>
      <c r="C24" s="21"/>
      <c r="D24" s="11"/>
      <c r="E24" s="6"/>
      <c r="F24" s="21"/>
      <c r="G24" s="6"/>
      <c r="H24" s="6"/>
      <c r="I24" s="21"/>
      <c r="O24" s="6"/>
      <c r="P24" s="21"/>
      <c r="Q24" s="11"/>
      <c r="R24" s="6"/>
      <c r="S24" s="21"/>
    </row>
    <row r="25" spans="2:19" x14ac:dyDescent="0.25">
      <c r="B25" s="6"/>
      <c r="C25" s="21"/>
      <c r="D25" s="11"/>
      <c r="E25" s="6"/>
      <c r="F25" s="21"/>
      <c r="G25" s="6"/>
      <c r="H25" s="6"/>
      <c r="I25" s="21"/>
      <c r="O25" s="6"/>
      <c r="P25" s="21"/>
      <c r="Q25" s="11"/>
      <c r="R25" s="6"/>
      <c r="S25" s="21"/>
    </row>
    <row r="26" spans="2:19" x14ac:dyDescent="0.25">
      <c r="B26" s="6"/>
      <c r="C26" s="21"/>
      <c r="D26" s="11"/>
      <c r="E26" s="6"/>
      <c r="F26" s="21"/>
      <c r="G26" s="6"/>
      <c r="H26" s="6"/>
      <c r="I26" s="21"/>
      <c r="O26" s="6"/>
      <c r="P26" s="21"/>
      <c r="Q26" s="11"/>
      <c r="R26" s="6"/>
      <c r="S26" s="21"/>
    </row>
    <row r="27" spans="2:19" x14ac:dyDescent="0.25">
      <c r="B27" s="6"/>
      <c r="C27" s="21"/>
      <c r="D27" s="11"/>
      <c r="E27" s="6"/>
      <c r="F27" s="21"/>
      <c r="G27" s="6"/>
      <c r="H27" s="6"/>
      <c r="I27" s="21"/>
      <c r="O27" s="6"/>
      <c r="P27" s="21"/>
      <c r="Q27" s="11"/>
      <c r="R27" s="6"/>
      <c r="S27" s="21"/>
    </row>
    <row r="28" spans="2:19" x14ac:dyDescent="0.25">
      <c r="B28" s="6"/>
      <c r="C28" s="21"/>
      <c r="D28" s="11"/>
      <c r="E28" s="6"/>
      <c r="F28" s="21"/>
      <c r="G28" s="6"/>
      <c r="H28" s="6"/>
      <c r="I28" s="21"/>
      <c r="O28" s="6"/>
      <c r="P28" s="21"/>
      <c r="Q28" s="11"/>
      <c r="R28" s="6"/>
      <c r="S28" s="21"/>
    </row>
    <row r="29" spans="2:19" x14ac:dyDescent="0.25">
      <c r="B29" s="6"/>
      <c r="C29" s="21"/>
      <c r="D29" s="11"/>
      <c r="E29" s="6"/>
      <c r="F29" s="21"/>
      <c r="G29" s="6"/>
      <c r="H29" s="6"/>
      <c r="I29" s="21"/>
      <c r="O29" s="6"/>
      <c r="P29" s="21"/>
      <c r="Q29" s="11"/>
      <c r="R29" s="6"/>
      <c r="S29" s="21"/>
    </row>
    <row r="30" spans="2:19" x14ac:dyDescent="0.25">
      <c r="B30" s="6"/>
      <c r="C30" s="21"/>
      <c r="D30" s="11"/>
      <c r="E30" s="6"/>
      <c r="F30" s="21"/>
      <c r="G30" s="6"/>
      <c r="H30" s="6"/>
      <c r="I30" s="21"/>
      <c r="O30" s="6"/>
      <c r="P30" s="21"/>
      <c r="Q30" s="11"/>
      <c r="R30" s="6"/>
      <c r="S30" s="21"/>
    </row>
    <row r="31" spans="2:19" x14ac:dyDescent="0.25">
      <c r="B31" s="6"/>
      <c r="C31" s="21"/>
      <c r="D31" s="11"/>
      <c r="E31" s="6"/>
      <c r="F31" s="21"/>
      <c r="G31" s="6"/>
      <c r="H31" s="6"/>
      <c r="I31" s="21"/>
      <c r="O31" s="6"/>
      <c r="P31" s="21"/>
      <c r="Q31" s="11"/>
      <c r="R31" s="6"/>
      <c r="S31" s="21"/>
    </row>
    <row r="32" spans="2:19" x14ac:dyDescent="0.25">
      <c r="B32" s="6"/>
      <c r="C32" s="21"/>
      <c r="D32" s="11"/>
      <c r="E32" s="6"/>
      <c r="F32" s="21"/>
      <c r="G32" s="6"/>
      <c r="H32" s="6"/>
      <c r="I32" s="21"/>
      <c r="O32" s="6"/>
      <c r="P32" s="21"/>
      <c r="Q32" s="11"/>
      <c r="R32" s="6"/>
      <c r="S32" s="21"/>
    </row>
    <row r="33" spans="2:19" x14ac:dyDescent="0.25">
      <c r="B33" s="6"/>
      <c r="C33" s="21"/>
      <c r="D33" s="11"/>
      <c r="E33" s="6"/>
      <c r="F33" s="21"/>
      <c r="G33" s="24"/>
      <c r="H33" s="6"/>
      <c r="I33" s="25"/>
      <c r="O33" s="6"/>
      <c r="P33" s="21"/>
      <c r="Q33" s="11"/>
      <c r="R33" s="6"/>
      <c r="S33" s="25"/>
    </row>
  </sheetData>
  <mergeCells count="11">
    <mergeCell ref="A1:I1"/>
    <mergeCell ref="K1:L1"/>
    <mergeCell ref="N1:S1"/>
    <mergeCell ref="U1:V1"/>
    <mergeCell ref="K2:L2"/>
    <mergeCell ref="U2:V2"/>
    <mergeCell ref="K7:L8"/>
    <mergeCell ref="U7:V8"/>
    <mergeCell ref="U12:V13"/>
    <mergeCell ref="K13:L14"/>
    <mergeCell ref="K19:L20"/>
  </mergeCells>
  <conditionalFormatting sqref="E3:E33 H3:H33">
    <cfRule type="cellIs" dxfId="41" priority="6" operator="equal">
      <formula>"No"</formula>
    </cfRule>
  </conditionalFormatting>
  <conditionalFormatting sqref="E3:E33">
    <cfRule type="cellIs" dxfId="40" priority="7" operator="equal">
      <formula>"Pending"</formula>
    </cfRule>
  </conditionalFormatting>
  <conditionalFormatting sqref="F3:G33">
    <cfRule type="expression" dxfId="39" priority="3">
      <formula>$E3="No"</formula>
    </cfRule>
  </conditionalFormatting>
  <conditionalFormatting sqref="G3:G33">
    <cfRule type="cellIs" dxfId="38" priority="4" operator="equal">
      <formula>"No"</formula>
    </cfRule>
  </conditionalFormatting>
  <conditionalFormatting sqref="I3:I33">
    <cfRule type="expression" dxfId="37" priority="2">
      <formula>$H3="No"</formula>
    </cfRule>
  </conditionalFormatting>
  <conditionalFormatting sqref="R3:R33">
    <cfRule type="cellIs" dxfId="36" priority="5" operator="equal">
      <formula>"No"</formula>
    </cfRule>
  </conditionalFormatting>
  <conditionalFormatting sqref="S3:S33">
    <cfRule type="expression" dxfId="35" priority="1">
      <formula>$R3="No"</formula>
    </cfRule>
  </conditionalFormatting>
  <dataValidations count="4">
    <dataValidation type="list" allowBlank="1" showInputMessage="1" showErrorMessage="1" sqref="E3:E33" xr:uid="{7A50492A-5CB6-4A9A-91B1-E4E81C215AAF}">
      <formula1>"Yes, No, Pending"</formula1>
    </dataValidation>
    <dataValidation type="list" allowBlank="1" showInputMessage="1" showErrorMessage="1" sqref="B3:B33 O3:O33" xr:uid="{AA4717F2-36B6-4864-9A62-BD2F604B81C0}">
      <formula1>"MWF, TTS"</formula1>
    </dataValidation>
    <dataValidation type="list" allowBlank="1" showInputMessage="1" showErrorMessage="1" sqref="R3:R33 G3:H33" xr:uid="{F0D7EBC0-5B49-487F-9E0A-C9786ACEB7D9}">
      <formula1>"Yes, No"</formula1>
    </dataValidation>
    <dataValidation type="custom" allowBlank="1" showInputMessage="1" showErrorMessage="1" errorTitle="Invalid Date" error="Rescheduled treatment must occur on or after the missed treatment date and within two days of the originally scheduled date." sqref="F3:F33" xr:uid="{5D00A906-64E6-4E53-8FC5-2C8D0DFB330F}">
      <formula1>AND(F3&gt;=C3, F3&lt;=C3+2)</formula1>
    </dataValidation>
  </dataValidations>
  <pageMargins left="0.7" right="0.7" top="0.75" bottom="0.75" header="0.3" footer="0.3"/>
  <pageSetup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36733-5B56-4FFF-99E4-5D7B5667E435}">
  <dimension ref="A1:V33"/>
  <sheetViews>
    <sheetView zoomScaleNormal="100" workbookViewId="0">
      <selection activeCell="A3" sqref="A3"/>
    </sheetView>
  </sheetViews>
  <sheetFormatPr defaultRowHeight="15" x14ac:dyDescent="0.25"/>
  <cols>
    <col min="1" max="1" width="23.42578125" customWidth="1"/>
    <col min="2" max="2" width="13.7109375" customWidth="1"/>
    <col min="3" max="3" width="14.140625" customWidth="1"/>
    <col min="4" max="4" width="31.28515625" customWidth="1"/>
    <col min="5" max="5" width="13.7109375" customWidth="1"/>
    <col min="6" max="6" width="15.42578125" customWidth="1"/>
    <col min="7" max="7" width="16.140625" customWidth="1"/>
    <col min="8" max="8" width="19" customWidth="1"/>
    <col min="9" max="9" width="14.28515625" customWidth="1"/>
    <col min="10" max="10" width="4.5703125" customWidth="1"/>
    <col min="11" max="11" width="33.7109375" customWidth="1"/>
    <col min="12" max="12" width="8" customWidth="1"/>
    <col min="13" max="13" width="3.85546875" customWidth="1"/>
    <col min="14" max="14" width="27.85546875" customWidth="1"/>
    <col min="15" max="15" width="13.5703125" customWidth="1"/>
    <col min="16" max="16" width="14.140625" bestFit="1" customWidth="1"/>
    <col min="17" max="17" width="31" customWidth="1"/>
    <col min="18" max="18" width="20.42578125" customWidth="1"/>
    <col min="19" max="19" width="14.140625" customWidth="1"/>
    <col min="20" max="20" width="4.28515625" customWidth="1"/>
    <col min="21" max="21" width="36.28515625" bestFit="1" customWidth="1"/>
  </cols>
  <sheetData>
    <row r="1" spans="1:22" ht="33" customHeight="1" thickBot="1" x14ac:dyDescent="0.3">
      <c r="A1" s="39" t="s">
        <v>1</v>
      </c>
      <c r="B1" s="39"/>
      <c r="C1" s="39"/>
      <c r="D1" s="39"/>
      <c r="E1" s="39"/>
      <c r="F1" s="39"/>
      <c r="G1" s="39"/>
      <c r="H1" s="39"/>
      <c r="I1" s="39"/>
      <c r="K1" s="39" t="s">
        <v>2</v>
      </c>
      <c r="L1" s="39"/>
      <c r="N1" s="39" t="s">
        <v>3</v>
      </c>
      <c r="O1" s="39"/>
      <c r="P1" s="39"/>
      <c r="Q1" s="39"/>
      <c r="R1" s="39"/>
      <c r="S1" s="40"/>
      <c r="U1" s="39" t="s">
        <v>4</v>
      </c>
      <c r="V1" s="39"/>
    </row>
    <row r="2" spans="1:22" ht="51.75" thickBot="1" x14ac:dyDescent="0.3">
      <c r="A2" s="18" t="s">
        <v>5</v>
      </c>
      <c r="B2" s="18" t="s">
        <v>15</v>
      </c>
      <c r="C2" s="19" t="s">
        <v>7</v>
      </c>
      <c r="D2" s="18" t="s">
        <v>8</v>
      </c>
      <c r="E2" s="19" t="s">
        <v>9</v>
      </c>
      <c r="F2" s="18" t="s">
        <v>10</v>
      </c>
      <c r="G2" s="18" t="s">
        <v>70</v>
      </c>
      <c r="H2" s="18" t="s">
        <v>12</v>
      </c>
      <c r="I2" s="18" t="s">
        <v>13</v>
      </c>
      <c r="K2" s="43" t="s">
        <v>14</v>
      </c>
      <c r="L2" s="44"/>
      <c r="N2" s="18" t="s">
        <v>5</v>
      </c>
      <c r="O2" s="18" t="s">
        <v>15</v>
      </c>
      <c r="P2" s="19" t="s">
        <v>69</v>
      </c>
      <c r="Q2" s="19" t="s">
        <v>17</v>
      </c>
      <c r="R2" s="18" t="s">
        <v>18</v>
      </c>
      <c r="S2" s="18" t="s">
        <v>13</v>
      </c>
      <c r="U2" s="43" t="s">
        <v>19</v>
      </c>
      <c r="V2" s="44"/>
    </row>
    <row r="3" spans="1:22" x14ac:dyDescent="0.25">
      <c r="A3" s="1"/>
      <c r="B3" s="6"/>
      <c r="C3" s="20"/>
      <c r="D3" s="11"/>
      <c r="E3" s="6"/>
      <c r="F3" s="21"/>
      <c r="G3" s="6"/>
      <c r="H3" s="6"/>
      <c r="I3" s="21"/>
      <c r="K3" s="4" t="s">
        <v>20</v>
      </c>
      <c r="L3" s="5">
        <f>COUNTIF(Table1535243446485052545658[[Rescheduled Treatment Offered ]],"Yes")</f>
        <v>0</v>
      </c>
      <c r="N3" s="1"/>
      <c r="O3" s="6"/>
      <c r="P3" s="20"/>
      <c r="Q3" s="11"/>
      <c r="R3" s="6"/>
      <c r="S3" s="21"/>
      <c r="U3" s="4" t="s">
        <v>37</v>
      </c>
      <c r="V3" s="5">
        <f>COUNT(Table146276373547495153555759[Date Education Completed (MM/DD/YY)])</f>
        <v>0</v>
      </c>
    </row>
    <row r="4" spans="1:22" ht="15.75" thickBot="1" x14ac:dyDescent="0.3">
      <c r="B4" s="6"/>
      <c r="C4" s="21"/>
      <c r="D4" s="11"/>
      <c r="E4" s="6"/>
      <c r="F4" s="21"/>
      <c r="G4" s="6"/>
      <c r="H4" s="6"/>
      <c r="I4" s="21"/>
      <c r="K4" s="2" t="s">
        <v>22</v>
      </c>
      <c r="L4" s="3">
        <f>COUNT(Table1535243446485052545658[Date of Missed Treatment (MM/DD/YY)])</f>
        <v>0</v>
      </c>
      <c r="O4" s="6"/>
      <c r="P4" s="21"/>
      <c r="Q4" s="11"/>
      <c r="R4" s="6"/>
      <c r="S4" s="21"/>
      <c r="U4" s="2" t="s">
        <v>23</v>
      </c>
      <c r="V4" s="3">
        <f>COUNT(Table146276373547495153555759[Date of Shortened  Treatment (MM/DD/YY)])</f>
        <v>0</v>
      </c>
    </row>
    <row r="5" spans="1:22" ht="15.75" thickBot="1" x14ac:dyDescent="0.3">
      <c r="B5" s="6"/>
      <c r="C5" s="21"/>
      <c r="D5" s="11"/>
      <c r="E5" s="6"/>
      <c r="F5" s="21"/>
      <c r="G5" s="6"/>
      <c r="H5" s="6"/>
      <c r="I5" s="21"/>
      <c r="K5" s="7" t="s">
        <v>24</v>
      </c>
      <c r="L5" s="8" t="e">
        <f>IF(L4&gt;0, L3/L4, NA())</f>
        <v>#N/A</v>
      </c>
      <c r="O5" s="6"/>
      <c r="P5" s="21"/>
      <c r="Q5" s="11"/>
      <c r="R5" s="6"/>
      <c r="S5" s="21"/>
      <c r="U5" s="7" t="s">
        <v>24</v>
      </c>
      <c r="V5" s="8" t="e">
        <f>IF(V4&gt;0, V3/V4, NA())</f>
        <v>#N/A</v>
      </c>
    </row>
    <row r="6" spans="1:22" ht="15.75" thickBot="1" x14ac:dyDescent="0.3">
      <c r="B6" s="6"/>
      <c r="C6" s="21"/>
      <c r="D6" s="11"/>
      <c r="E6" s="6"/>
      <c r="F6" s="21"/>
      <c r="G6" s="6"/>
      <c r="H6" s="6"/>
      <c r="I6" s="21"/>
      <c r="K6" s="9"/>
      <c r="L6" s="10"/>
      <c r="O6" s="6"/>
      <c r="P6" s="21"/>
      <c r="Q6" s="11"/>
      <c r="R6" s="6"/>
      <c r="S6" s="21"/>
    </row>
    <row r="7" spans="1:22" ht="15.75" customHeight="1" x14ac:dyDescent="0.25">
      <c r="B7" s="6"/>
      <c r="C7" s="21"/>
      <c r="D7" s="11"/>
      <c r="E7" s="6"/>
      <c r="F7" s="21"/>
      <c r="G7" s="6"/>
      <c r="H7" s="6"/>
      <c r="I7" s="21"/>
      <c r="K7" s="45" t="s">
        <v>25</v>
      </c>
      <c r="L7" s="46"/>
      <c r="O7" s="6"/>
      <c r="P7" s="21"/>
      <c r="Q7" s="11"/>
      <c r="R7" s="6"/>
      <c r="S7" s="21"/>
      <c r="U7" s="35" t="s">
        <v>26</v>
      </c>
      <c r="V7" s="36"/>
    </row>
    <row r="8" spans="1:22" ht="15.75" thickBot="1" x14ac:dyDescent="0.3">
      <c r="B8" s="6"/>
      <c r="C8" s="21"/>
      <c r="D8" s="11"/>
      <c r="E8" s="6"/>
      <c r="F8" s="21"/>
      <c r="G8" s="6"/>
      <c r="H8" s="6"/>
      <c r="I8" s="21"/>
      <c r="K8" s="47"/>
      <c r="L8" s="48"/>
      <c r="O8" s="6"/>
      <c r="P8" s="21"/>
      <c r="Q8" s="11"/>
      <c r="R8" s="6"/>
      <c r="S8" s="21"/>
      <c r="U8" s="37"/>
      <c r="V8" s="38"/>
    </row>
    <row r="9" spans="1:22" x14ac:dyDescent="0.25">
      <c r="B9" s="6"/>
      <c r="C9" s="21"/>
      <c r="D9" s="11"/>
      <c r="E9" s="6"/>
      <c r="F9" s="21"/>
      <c r="G9" s="6"/>
      <c r="H9" s="6"/>
      <c r="I9" s="21"/>
      <c r="K9" s="4" t="s">
        <v>27</v>
      </c>
      <c r="L9" s="5">
        <f>COUNTIF(Table1535243446485052545658[Offered Patient Education on Missed Treatment],"Yes")</f>
        <v>0</v>
      </c>
      <c r="O9" s="6"/>
      <c r="P9" s="21"/>
      <c r="Q9" s="11"/>
      <c r="R9" s="6"/>
      <c r="S9" s="21"/>
      <c r="U9" s="4" t="s">
        <v>3</v>
      </c>
      <c r="V9" s="5">
        <f>COUNT(Table146276373547495153555759[Date of Shortened  Treatment (MM/DD/YY)])</f>
        <v>0</v>
      </c>
    </row>
    <row r="10" spans="1:22" ht="15.75" thickBot="1" x14ac:dyDescent="0.3">
      <c r="B10" s="6"/>
      <c r="C10" s="21"/>
      <c r="D10" s="11"/>
      <c r="E10" s="6"/>
      <c r="F10" s="21"/>
      <c r="G10" s="6"/>
      <c r="H10" s="6"/>
      <c r="I10" s="21"/>
      <c r="K10" s="2" t="s">
        <v>22</v>
      </c>
      <c r="L10" s="3">
        <f>COUNT(Table1535243446485052545658[Date of Missed Treatment (MM/DD/YY)])</f>
        <v>0</v>
      </c>
      <c r="O10" s="6"/>
      <c r="P10" s="21"/>
      <c r="Q10" s="11"/>
      <c r="R10" s="6"/>
      <c r="S10" s="21"/>
      <c r="U10" s="22" t="s">
        <v>28</v>
      </c>
      <c r="V10" s="16"/>
    </row>
    <row r="11" spans="1:22" ht="15.75" thickBot="1" x14ac:dyDescent="0.3">
      <c r="B11" s="6"/>
      <c r="C11" s="21"/>
      <c r="D11" s="11"/>
      <c r="E11" s="6"/>
      <c r="F11" s="21"/>
      <c r="G11" s="6"/>
      <c r="H11" s="6"/>
      <c r="I11" s="21"/>
      <c r="K11" s="7" t="s">
        <v>24</v>
      </c>
      <c r="L11" s="8" t="e">
        <f>IF(L10&gt;0, L9/L10, NA())</f>
        <v>#N/A</v>
      </c>
      <c r="O11" s="6"/>
      <c r="P11" s="21"/>
      <c r="Q11" s="11"/>
      <c r="R11" s="6"/>
      <c r="S11" s="21"/>
      <c r="U11" s="23" t="s">
        <v>29</v>
      </c>
      <c r="V11" s="8" t="e">
        <f>IF(V10&gt;0, V9/V10, NA())</f>
        <v>#N/A</v>
      </c>
    </row>
    <row r="12" spans="1:22" ht="15.75" customHeight="1" thickBot="1" x14ac:dyDescent="0.3">
      <c r="B12" s="6"/>
      <c r="C12" s="21"/>
      <c r="D12" s="11"/>
      <c r="E12" s="6"/>
      <c r="F12" s="21"/>
      <c r="G12" s="6"/>
      <c r="H12" s="6"/>
      <c r="I12" s="21"/>
      <c r="O12" s="6"/>
      <c r="P12" s="21"/>
      <c r="Q12" s="11"/>
      <c r="R12" s="6"/>
      <c r="S12" s="21"/>
      <c r="U12" s="41" t="s">
        <v>30</v>
      </c>
      <c r="V12" s="41"/>
    </row>
    <row r="13" spans="1:22" ht="15" customHeight="1" x14ac:dyDescent="0.25">
      <c r="B13" s="6"/>
      <c r="C13" s="21"/>
      <c r="D13" s="11"/>
      <c r="E13" s="6"/>
      <c r="F13" s="21"/>
      <c r="G13" s="6"/>
      <c r="H13" s="6"/>
      <c r="I13" s="21"/>
      <c r="K13" s="35" t="s">
        <v>31</v>
      </c>
      <c r="L13" s="36"/>
      <c r="O13" s="6"/>
      <c r="P13" s="21"/>
      <c r="Q13" s="11"/>
      <c r="R13" s="6"/>
      <c r="S13" s="21"/>
      <c r="U13" s="42"/>
      <c r="V13" s="42"/>
    </row>
    <row r="14" spans="1:22" ht="15.75" thickBot="1" x14ac:dyDescent="0.3">
      <c r="B14" s="6"/>
      <c r="C14" s="21"/>
      <c r="D14" s="11"/>
      <c r="E14" s="6"/>
      <c r="F14" s="21"/>
      <c r="G14" s="6"/>
      <c r="H14" s="6"/>
      <c r="I14" s="21"/>
      <c r="K14" s="37"/>
      <c r="L14" s="38"/>
      <c r="O14" s="6"/>
      <c r="P14" s="21"/>
      <c r="Q14" s="11"/>
      <c r="R14" s="6"/>
      <c r="S14" s="21"/>
    </row>
    <row r="15" spans="1:22" x14ac:dyDescent="0.25">
      <c r="B15" s="6"/>
      <c r="C15" s="21"/>
      <c r="D15" s="11"/>
      <c r="E15" s="6"/>
      <c r="F15" s="21"/>
      <c r="G15" s="6"/>
      <c r="H15" s="6"/>
      <c r="I15" s="21"/>
      <c r="K15" s="4" t="s">
        <v>32</v>
      </c>
      <c r="L15" s="5">
        <f>COUNT(Table1535243446485052545658[Date of Rescheduled Treatment (MM/DD/YY)])</f>
        <v>0</v>
      </c>
      <c r="O15" s="6"/>
      <c r="P15" s="21"/>
      <c r="Q15" s="11"/>
      <c r="R15" s="6"/>
      <c r="S15" s="21"/>
    </row>
    <row r="16" spans="1:22" ht="15.75" thickBot="1" x14ac:dyDescent="0.3">
      <c r="B16" s="6"/>
      <c r="C16" s="21"/>
      <c r="D16" s="11"/>
      <c r="E16" s="6"/>
      <c r="F16" s="21"/>
      <c r="G16" s="6"/>
      <c r="H16" s="6"/>
      <c r="I16" s="21"/>
      <c r="K16" s="2" t="s">
        <v>22</v>
      </c>
      <c r="L16" s="3">
        <f>COUNT(Table1535243446485052545658[Date of Missed Treatment (MM/DD/YY)])</f>
        <v>0</v>
      </c>
      <c r="O16" s="6"/>
      <c r="P16" s="21"/>
      <c r="Q16" s="11"/>
      <c r="R16" s="6"/>
      <c r="S16" s="21"/>
    </row>
    <row r="17" spans="2:19" ht="15.75" thickBot="1" x14ac:dyDescent="0.3">
      <c r="B17" s="6"/>
      <c r="C17" s="21"/>
      <c r="D17" s="11"/>
      <c r="E17" s="6"/>
      <c r="F17" s="21"/>
      <c r="G17" s="6"/>
      <c r="H17" s="6"/>
      <c r="I17" s="21"/>
      <c r="K17" s="7" t="s">
        <v>24</v>
      </c>
      <c r="L17" s="8" t="e">
        <f>IF(L16&gt;0, L15/L16, NA())</f>
        <v>#N/A</v>
      </c>
      <c r="O17" s="6"/>
      <c r="P17" s="21"/>
      <c r="Q17" s="11"/>
      <c r="R17" s="6"/>
      <c r="S17" s="21"/>
    </row>
    <row r="18" spans="2:19" ht="15.75" thickBot="1" x14ac:dyDescent="0.3">
      <c r="B18" s="6"/>
      <c r="C18" s="21"/>
      <c r="D18" s="11"/>
      <c r="E18" s="6"/>
      <c r="F18" s="21"/>
      <c r="G18" s="6"/>
      <c r="H18" s="6"/>
      <c r="I18" s="21"/>
      <c r="O18" s="6"/>
      <c r="P18" s="21"/>
      <c r="Q18" s="11"/>
      <c r="R18" s="6"/>
      <c r="S18" s="21"/>
    </row>
    <row r="19" spans="2:19" ht="15" customHeight="1" x14ac:dyDescent="0.25">
      <c r="B19" s="6"/>
      <c r="C19" s="21"/>
      <c r="D19" s="11"/>
      <c r="E19" s="6"/>
      <c r="F19" s="21"/>
      <c r="G19" s="6"/>
      <c r="H19" s="6"/>
      <c r="I19" s="21"/>
      <c r="K19" s="35" t="s">
        <v>33</v>
      </c>
      <c r="L19" s="36"/>
      <c r="O19" s="6"/>
      <c r="P19" s="21"/>
      <c r="Q19" s="11"/>
      <c r="R19" s="6"/>
      <c r="S19" s="21"/>
    </row>
    <row r="20" spans="2:19" ht="15.75" thickBot="1" x14ac:dyDescent="0.3">
      <c r="B20" s="6"/>
      <c r="C20" s="21"/>
      <c r="D20" s="11"/>
      <c r="E20" s="6"/>
      <c r="F20" s="21"/>
      <c r="G20" s="6"/>
      <c r="H20" s="6"/>
      <c r="I20" s="21"/>
      <c r="K20" s="37"/>
      <c r="L20" s="38"/>
      <c r="O20" s="6"/>
      <c r="P20" s="21"/>
      <c r="Q20" s="11"/>
      <c r="R20" s="6"/>
      <c r="S20" s="21"/>
    </row>
    <row r="21" spans="2:19" x14ac:dyDescent="0.25">
      <c r="B21" s="6"/>
      <c r="C21" s="21"/>
      <c r="D21" s="11"/>
      <c r="E21" s="6"/>
      <c r="F21" s="21"/>
      <c r="G21" s="6"/>
      <c r="H21" s="6"/>
      <c r="I21" s="21"/>
      <c r="K21" s="4" t="s">
        <v>34</v>
      </c>
      <c r="L21" s="5">
        <f>COUNTIF(Table1535243446485052545658[Patient Attended Rescheduled Treatment],"Yes")</f>
        <v>0</v>
      </c>
      <c r="O21" s="6"/>
      <c r="P21" s="21"/>
      <c r="Q21" s="11"/>
      <c r="R21" s="6"/>
      <c r="S21" s="21"/>
    </row>
    <row r="22" spans="2:19" ht="15.75" thickBot="1" x14ac:dyDescent="0.3">
      <c r="B22" s="6"/>
      <c r="C22" s="21"/>
      <c r="D22" s="11"/>
      <c r="E22" s="6"/>
      <c r="F22" s="21"/>
      <c r="G22" s="6"/>
      <c r="H22" s="6"/>
      <c r="I22" s="21"/>
      <c r="K22" s="2" t="s">
        <v>22</v>
      </c>
      <c r="L22" s="3">
        <f>COUNT(Table1535243446485052545658[Date of Missed Treatment (MM/DD/YY)])</f>
        <v>0</v>
      </c>
      <c r="O22" s="6"/>
      <c r="P22" s="21"/>
      <c r="Q22" s="11"/>
      <c r="R22" s="6"/>
      <c r="S22" s="21"/>
    </row>
    <row r="23" spans="2:19" ht="15.75" thickBot="1" x14ac:dyDescent="0.3">
      <c r="B23" s="6"/>
      <c r="C23" s="21"/>
      <c r="D23" s="11"/>
      <c r="E23" s="6"/>
      <c r="F23" s="21"/>
      <c r="G23" s="6"/>
      <c r="H23" s="6"/>
      <c r="I23" s="21"/>
      <c r="K23" s="7" t="s">
        <v>24</v>
      </c>
      <c r="L23" s="8" t="e">
        <f>IF(L22&gt;0, L21/L22, NA())</f>
        <v>#N/A</v>
      </c>
      <c r="O23" s="6"/>
      <c r="P23" s="21"/>
      <c r="Q23" s="11"/>
      <c r="R23" s="6"/>
      <c r="S23" s="21"/>
    </row>
    <row r="24" spans="2:19" x14ac:dyDescent="0.25">
      <c r="B24" s="6"/>
      <c r="C24" s="21"/>
      <c r="D24" s="11"/>
      <c r="E24" s="6"/>
      <c r="F24" s="21"/>
      <c r="G24" s="6"/>
      <c r="H24" s="6"/>
      <c r="I24" s="21"/>
      <c r="O24" s="6"/>
      <c r="P24" s="21"/>
      <c r="Q24" s="11"/>
      <c r="R24" s="6"/>
      <c r="S24" s="21"/>
    </row>
    <row r="25" spans="2:19" x14ac:dyDescent="0.25">
      <c r="B25" s="6"/>
      <c r="C25" s="21"/>
      <c r="D25" s="11"/>
      <c r="E25" s="6"/>
      <c r="F25" s="21"/>
      <c r="G25" s="6"/>
      <c r="H25" s="6"/>
      <c r="I25" s="21"/>
      <c r="O25" s="6"/>
      <c r="P25" s="21"/>
      <c r="Q25" s="11"/>
      <c r="R25" s="6"/>
      <c r="S25" s="21"/>
    </row>
    <row r="26" spans="2:19" x14ac:dyDescent="0.25">
      <c r="B26" s="6"/>
      <c r="C26" s="21"/>
      <c r="D26" s="11"/>
      <c r="E26" s="6"/>
      <c r="F26" s="21"/>
      <c r="G26" s="6"/>
      <c r="H26" s="6"/>
      <c r="I26" s="21"/>
      <c r="O26" s="6"/>
      <c r="P26" s="21"/>
      <c r="Q26" s="11"/>
      <c r="R26" s="6"/>
      <c r="S26" s="21"/>
    </row>
    <row r="27" spans="2:19" x14ac:dyDescent="0.25">
      <c r="B27" s="6"/>
      <c r="C27" s="21"/>
      <c r="D27" s="11"/>
      <c r="E27" s="6"/>
      <c r="F27" s="21"/>
      <c r="G27" s="6"/>
      <c r="H27" s="6"/>
      <c r="I27" s="21"/>
      <c r="O27" s="6"/>
      <c r="P27" s="21"/>
      <c r="Q27" s="11"/>
      <c r="R27" s="6"/>
      <c r="S27" s="21"/>
    </row>
    <row r="28" spans="2:19" x14ac:dyDescent="0.25">
      <c r="B28" s="6"/>
      <c r="C28" s="21"/>
      <c r="D28" s="11"/>
      <c r="E28" s="6"/>
      <c r="F28" s="21"/>
      <c r="G28" s="6"/>
      <c r="H28" s="6"/>
      <c r="I28" s="21"/>
      <c r="O28" s="6"/>
      <c r="P28" s="21"/>
      <c r="Q28" s="11"/>
      <c r="R28" s="6"/>
      <c r="S28" s="21"/>
    </row>
    <row r="29" spans="2:19" x14ac:dyDescent="0.25">
      <c r="B29" s="6"/>
      <c r="C29" s="21"/>
      <c r="D29" s="11"/>
      <c r="E29" s="6"/>
      <c r="F29" s="21"/>
      <c r="G29" s="6"/>
      <c r="H29" s="6"/>
      <c r="I29" s="21"/>
      <c r="O29" s="6"/>
      <c r="P29" s="21"/>
      <c r="Q29" s="11"/>
      <c r="R29" s="6"/>
      <c r="S29" s="21"/>
    </row>
    <row r="30" spans="2:19" x14ac:dyDescent="0.25">
      <c r="B30" s="6"/>
      <c r="C30" s="21"/>
      <c r="D30" s="11"/>
      <c r="E30" s="6"/>
      <c r="F30" s="21"/>
      <c r="G30" s="6"/>
      <c r="H30" s="6"/>
      <c r="I30" s="21"/>
      <c r="O30" s="6"/>
      <c r="P30" s="21"/>
      <c r="Q30" s="11"/>
      <c r="R30" s="6"/>
      <c r="S30" s="21"/>
    </row>
    <row r="31" spans="2:19" x14ac:dyDescent="0.25">
      <c r="B31" s="6"/>
      <c r="C31" s="21"/>
      <c r="D31" s="11"/>
      <c r="E31" s="6"/>
      <c r="F31" s="21"/>
      <c r="G31" s="6"/>
      <c r="H31" s="6"/>
      <c r="I31" s="21"/>
      <c r="O31" s="6"/>
      <c r="P31" s="21"/>
      <c r="Q31" s="11"/>
      <c r="R31" s="6"/>
      <c r="S31" s="21"/>
    </row>
    <row r="32" spans="2:19" x14ac:dyDescent="0.25">
      <c r="B32" s="6"/>
      <c r="C32" s="21"/>
      <c r="D32" s="11"/>
      <c r="E32" s="6"/>
      <c r="F32" s="21"/>
      <c r="G32" s="6"/>
      <c r="H32" s="6"/>
      <c r="I32" s="21"/>
      <c r="O32" s="6"/>
      <c r="P32" s="21"/>
      <c r="Q32" s="11"/>
      <c r="R32" s="6"/>
      <c r="S32" s="21"/>
    </row>
    <row r="33" spans="2:19" x14ac:dyDescent="0.25">
      <c r="B33" s="6"/>
      <c r="C33" s="21"/>
      <c r="D33" s="11"/>
      <c r="E33" s="6"/>
      <c r="F33" s="21"/>
      <c r="G33" s="24"/>
      <c r="H33" s="6"/>
      <c r="I33" s="25"/>
      <c r="O33" s="6"/>
      <c r="P33" s="21"/>
      <c r="Q33" s="11"/>
      <c r="R33" s="6"/>
      <c r="S33" s="25"/>
    </row>
  </sheetData>
  <mergeCells count="11">
    <mergeCell ref="A1:I1"/>
    <mergeCell ref="K1:L1"/>
    <mergeCell ref="N1:S1"/>
    <mergeCell ref="U1:V1"/>
    <mergeCell ref="K2:L2"/>
    <mergeCell ref="U2:V2"/>
    <mergeCell ref="K7:L8"/>
    <mergeCell ref="U7:V8"/>
    <mergeCell ref="U12:V13"/>
    <mergeCell ref="K13:L14"/>
    <mergeCell ref="K19:L20"/>
  </mergeCells>
  <conditionalFormatting sqref="E3:E33 H3:H33">
    <cfRule type="cellIs" dxfId="34" priority="6" operator="equal">
      <formula>"No"</formula>
    </cfRule>
  </conditionalFormatting>
  <conditionalFormatting sqref="E3:E33">
    <cfRule type="cellIs" dxfId="33" priority="7" operator="equal">
      <formula>"Pending"</formula>
    </cfRule>
  </conditionalFormatting>
  <conditionalFormatting sqref="F3:G33">
    <cfRule type="expression" dxfId="32" priority="3">
      <formula>$E3="No"</formula>
    </cfRule>
  </conditionalFormatting>
  <conditionalFormatting sqref="G3:G33">
    <cfRule type="cellIs" dxfId="31" priority="4" operator="equal">
      <formula>"No"</formula>
    </cfRule>
  </conditionalFormatting>
  <conditionalFormatting sqref="I3:I33">
    <cfRule type="expression" dxfId="30" priority="2">
      <formula>$H3="No"</formula>
    </cfRule>
  </conditionalFormatting>
  <conditionalFormatting sqref="R3:R33">
    <cfRule type="cellIs" dxfId="29" priority="5" operator="equal">
      <formula>"No"</formula>
    </cfRule>
  </conditionalFormatting>
  <conditionalFormatting sqref="S3:S33">
    <cfRule type="expression" dxfId="28" priority="1">
      <formula>$R3="No"</formula>
    </cfRule>
  </conditionalFormatting>
  <dataValidations count="4">
    <dataValidation type="custom" allowBlank="1" showInputMessage="1" showErrorMessage="1" errorTitle="Invalid Date" error="Rescheduled treatment must occur on or after the missed treatment date and within two days of the originally scheduled date." sqref="F3:F33" xr:uid="{81EAB78F-0435-4205-B4C7-A62EE0C1B684}">
      <formula1>AND(F3&gt;=C3, F3&lt;=C3+2)</formula1>
    </dataValidation>
    <dataValidation type="list" allowBlank="1" showInputMessage="1" showErrorMessage="1" sqref="R3:R33 G3:H33" xr:uid="{5F9EE738-B7BC-4A4A-BCC3-BD91C7C6C6D0}">
      <formula1>"Yes, No"</formula1>
    </dataValidation>
    <dataValidation type="list" allowBlank="1" showInputMessage="1" showErrorMessage="1" sqref="B3:B33 O3:O33" xr:uid="{D9168523-77DC-4C42-8344-4837C3F698E1}">
      <formula1>"MWF, TTS"</formula1>
    </dataValidation>
    <dataValidation type="list" allowBlank="1" showInputMessage="1" showErrorMessage="1" sqref="E3:E33" xr:uid="{01515319-34F2-420E-95C6-F2D58C14D872}">
      <formula1>"Yes, No, Pending"</formula1>
    </dataValidation>
  </dataValidations>
  <pageMargins left="0.7" right="0.7" top="0.75" bottom="0.75" header="0.3" footer="0.3"/>
  <pageSetup orientation="portrait"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D1A3-699C-46B4-9FD8-2DB57778F499}">
  <dimension ref="A1:V33"/>
  <sheetViews>
    <sheetView zoomScaleNormal="100" workbookViewId="0">
      <selection activeCell="A3" sqref="A3"/>
    </sheetView>
  </sheetViews>
  <sheetFormatPr defaultRowHeight="15" x14ac:dyDescent="0.25"/>
  <cols>
    <col min="1" max="1" width="23.42578125" customWidth="1"/>
    <col min="2" max="2" width="13.7109375" customWidth="1"/>
    <col min="3" max="3" width="14.140625" customWidth="1"/>
    <col min="4" max="4" width="31.28515625" customWidth="1"/>
    <col min="5" max="5" width="13.7109375" customWidth="1"/>
    <col min="6" max="6" width="15.42578125" customWidth="1"/>
    <col min="7" max="7" width="16.140625" customWidth="1"/>
    <col min="8" max="8" width="19" customWidth="1"/>
    <col min="9" max="9" width="14.28515625" customWidth="1"/>
    <col min="10" max="10" width="4.5703125" customWidth="1"/>
    <col min="11" max="11" width="33.7109375" customWidth="1"/>
    <col min="12" max="12" width="8" customWidth="1"/>
    <col min="13" max="13" width="3.85546875" customWidth="1"/>
    <col min="14" max="14" width="27.85546875" customWidth="1"/>
    <col min="15" max="15" width="13.5703125" customWidth="1"/>
    <col min="16" max="16" width="14.140625" bestFit="1" customWidth="1"/>
    <col min="17" max="17" width="31" customWidth="1"/>
    <col min="18" max="18" width="20.42578125" customWidth="1"/>
    <col min="19" max="19" width="14.140625" customWidth="1"/>
    <col min="20" max="20" width="4.28515625" customWidth="1"/>
    <col min="21" max="21" width="36.28515625" bestFit="1" customWidth="1"/>
  </cols>
  <sheetData>
    <row r="1" spans="1:22" ht="33" customHeight="1" thickBot="1" x14ac:dyDescent="0.3">
      <c r="A1" s="39" t="s">
        <v>1</v>
      </c>
      <c r="B1" s="39"/>
      <c r="C1" s="39"/>
      <c r="D1" s="39"/>
      <c r="E1" s="39"/>
      <c r="F1" s="39"/>
      <c r="G1" s="39"/>
      <c r="H1" s="39"/>
      <c r="I1" s="39"/>
      <c r="K1" s="39" t="s">
        <v>2</v>
      </c>
      <c r="L1" s="39"/>
      <c r="N1" s="39" t="s">
        <v>3</v>
      </c>
      <c r="O1" s="39"/>
      <c r="P1" s="39"/>
      <c r="Q1" s="39"/>
      <c r="R1" s="39"/>
      <c r="S1" s="40"/>
      <c r="U1" s="39" t="s">
        <v>4</v>
      </c>
      <c r="V1" s="39"/>
    </row>
    <row r="2" spans="1:22" ht="51.75" thickBot="1" x14ac:dyDescent="0.3">
      <c r="A2" s="18" t="s">
        <v>5</v>
      </c>
      <c r="B2" s="18" t="s">
        <v>15</v>
      </c>
      <c r="C2" s="19" t="s">
        <v>7</v>
      </c>
      <c r="D2" s="18" t="s">
        <v>8</v>
      </c>
      <c r="E2" s="19" t="s">
        <v>9</v>
      </c>
      <c r="F2" s="18" t="s">
        <v>10</v>
      </c>
      <c r="G2" s="18" t="s">
        <v>35</v>
      </c>
      <c r="H2" s="18" t="s">
        <v>12</v>
      </c>
      <c r="I2" s="18" t="s">
        <v>13</v>
      </c>
      <c r="K2" s="43" t="s">
        <v>14</v>
      </c>
      <c r="L2" s="44"/>
      <c r="N2" s="18" t="s">
        <v>5</v>
      </c>
      <c r="O2" s="18" t="s">
        <v>15</v>
      </c>
      <c r="P2" s="19" t="s">
        <v>69</v>
      </c>
      <c r="Q2" s="19" t="s">
        <v>17</v>
      </c>
      <c r="R2" s="18" t="s">
        <v>18</v>
      </c>
      <c r="S2" s="18" t="s">
        <v>13</v>
      </c>
      <c r="U2" s="43" t="s">
        <v>19</v>
      </c>
      <c r="V2" s="44"/>
    </row>
    <row r="3" spans="1:22" x14ac:dyDescent="0.25">
      <c r="A3" s="1"/>
      <c r="B3" s="6"/>
      <c r="C3" s="20"/>
      <c r="D3" s="11"/>
      <c r="E3" s="6"/>
      <c r="F3" s="21"/>
      <c r="G3" s="6"/>
      <c r="H3" s="6"/>
      <c r="I3" s="21"/>
      <c r="K3" s="4" t="s">
        <v>20</v>
      </c>
      <c r="L3" s="5">
        <f>COUNTIF(Table153524344648505254565860[[Rescheduled Treatment Offered ]],"Yes")</f>
        <v>0</v>
      </c>
      <c r="N3" s="1"/>
      <c r="O3" s="6"/>
      <c r="P3" s="20"/>
      <c r="Q3" s="11"/>
      <c r="R3" s="6"/>
      <c r="S3" s="21"/>
      <c r="U3" s="4" t="s">
        <v>37</v>
      </c>
      <c r="V3" s="5">
        <f>COUNT(Table14627637354749515355575961[Date Education Completed (MM/DD/YY)])</f>
        <v>0</v>
      </c>
    </row>
    <row r="4" spans="1:22" ht="15.75" thickBot="1" x14ac:dyDescent="0.3">
      <c r="B4" s="6"/>
      <c r="C4" s="21"/>
      <c r="D4" s="11"/>
      <c r="E4" s="6"/>
      <c r="F4" s="21"/>
      <c r="G4" s="6"/>
      <c r="H4" s="6"/>
      <c r="I4" s="21"/>
      <c r="K4" s="2" t="s">
        <v>22</v>
      </c>
      <c r="L4" s="3">
        <f>COUNT(Table153524344648505254565860[Date of Missed Treatment (MM/DD/YY)])</f>
        <v>0</v>
      </c>
      <c r="O4" s="6"/>
      <c r="P4" s="21"/>
      <c r="Q4" s="11"/>
      <c r="R4" s="6"/>
      <c r="S4" s="21"/>
      <c r="U4" s="2" t="s">
        <v>23</v>
      </c>
      <c r="V4" s="3">
        <f>COUNT(Table14627637354749515355575961[Date of Shortened  Treatment (MM/DD/YY)])</f>
        <v>0</v>
      </c>
    </row>
    <row r="5" spans="1:22" ht="15.75" thickBot="1" x14ac:dyDescent="0.3">
      <c r="B5" s="6"/>
      <c r="C5" s="21"/>
      <c r="D5" s="11"/>
      <c r="E5" s="6"/>
      <c r="F5" s="21"/>
      <c r="G5" s="6"/>
      <c r="H5" s="6"/>
      <c r="I5" s="21"/>
      <c r="K5" s="7" t="s">
        <v>24</v>
      </c>
      <c r="L5" s="8" t="e">
        <f>IF(L4&gt;0, L3/L4, NA())</f>
        <v>#N/A</v>
      </c>
      <c r="O5" s="6"/>
      <c r="P5" s="21"/>
      <c r="Q5" s="11"/>
      <c r="R5" s="6"/>
      <c r="S5" s="21"/>
      <c r="U5" s="7" t="s">
        <v>24</v>
      </c>
      <c r="V5" s="8" t="e">
        <f>IF(V4&gt;0, V3/V4, NA())</f>
        <v>#N/A</v>
      </c>
    </row>
    <row r="6" spans="1:22" ht="15.75" thickBot="1" x14ac:dyDescent="0.3">
      <c r="B6" s="6"/>
      <c r="C6" s="21"/>
      <c r="D6" s="11"/>
      <c r="E6" s="6"/>
      <c r="F6" s="21"/>
      <c r="G6" s="6"/>
      <c r="H6" s="6"/>
      <c r="I6" s="21"/>
      <c r="K6" s="9"/>
      <c r="L6" s="10"/>
      <c r="O6" s="6"/>
      <c r="P6" s="21"/>
      <c r="Q6" s="11"/>
      <c r="R6" s="6"/>
      <c r="S6" s="21"/>
    </row>
    <row r="7" spans="1:22" ht="15.75" customHeight="1" x14ac:dyDescent="0.25">
      <c r="B7" s="6"/>
      <c r="C7" s="21"/>
      <c r="D7" s="11"/>
      <c r="E7" s="6"/>
      <c r="F7" s="21"/>
      <c r="G7" s="6"/>
      <c r="H7" s="6"/>
      <c r="I7" s="21"/>
      <c r="K7" s="45" t="s">
        <v>25</v>
      </c>
      <c r="L7" s="46"/>
      <c r="O7" s="6"/>
      <c r="P7" s="21"/>
      <c r="Q7" s="11"/>
      <c r="R7" s="6"/>
      <c r="S7" s="21"/>
      <c r="U7" s="35" t="s">
        <v>26</v>
      </c>
      <c r="V7" s="36"/>
    </row>
    <row r="8" spans="1:22" ht="15.75" thickBot="1" x14ac:dyDescent="0.3">
      <c r="B8" s="6"/>
      <c r="C8" s="21"/>
      <c r="D8" s="11"/>
      <c r="E8" s="6"/>
      <c r="F8" s="21"/>
      <c r="G8" s="6"/>
      <c r="H8" s="6"/>
      <c r="I8" s="21"/>
      <c r="K8" s="47"/>
      <c r="L8" s="48"/>
      <c r="O8" s="6"/>
      <c r="P8" s="21"/>
      <c r="Q8" s="11"/>
      <c r="R8" s="6"/>
      <c r="S8" s="21"/>
      <c r="U8" s="37"/>
      <c r="V8" s="38"/>
    </row>
    <row r="9" spans="1:22" x14ac:dyDescent="0.25">
      <c r="B9" s="6"/>
      <c r="C9" s="21"/>
      <c r="D9" s="11"/>
      <c r="E9" s="6"/>
      <c r="F9" s="21"/>
      <c r="G9" s="6"/>
      <c r="H9" s="6"/>
      <c r="I9" s="21"/>
      <c r="K9" s="4" t="s">
        <v>27</v>
      </c>
      <c r="L9" s="5">
        <f>COUNTIF(Table153524344648505254565860[Offered Patient Education on Missed Treatment],"Yes")</f>
        <v>0</v>
      </c>
      <c r="O9" s="6"/>
      <c r="P9" s="21"/>
      <c r="Q9" s="11"/>
      <c r="R9" s="6"/>
      <c r="S9" s="21"/>
      <c r="U9" s="4" t="s">
        <v>3</v>
      </c>
      <c r="V9" s="5">
        <f>COUNT(Table14627637354749515355575961[Date of Shortened  Treatment (MM/DD/YY)])</f>
        <v>0</v>
      </c>
    </row>
    <row r="10" spans="1:22" ht="15.75" thickBot="1" x14ac:dyDescent="0.3">
      <c r="B10" s="6"/>
      <c r="C10" s="21"/>
      <c r="D10" s="11"/>
      <c r="E10" s="6"/>
      <c r="F10" s="21"/>
      <c r="G10" s="6"/>
      <c r="H10" s="6"/>
      <c r="I10" s="21"/>
      <c r="K10" s="2" t="s">
        <v>22</v>
      </c>
      <c r="L10" s="3">
        <f>COUNT(Table153524344648505254565860[Date of Missed Treatment (MM/DD/YY)])</f>
        <v>0</v>
      </c>
      <c r="O10" s="6"/>
      <c r="P10" s="21"/>
      <c r="Q10" s="11"/>
      <c r="R10" s="6"/>
      <c r="S10" s="21"/>
      <c r="U10" s="22" t="s">
        <v>28</v>
      </c>
      <c r="V10" s="16"/>
    </row>
    <row r="11" spans="1:22" ht="15.75" thickBot="1" x14ac:dyDescent="0.3">
      <c r="B11" s="6"/>
      <c r="C11" s="21"/>
      <c r="D11" s="11"/>
      <c r="E11" s="6"/>
      <c r="F11" s="21"/>
      <c r="G11" s="6"/>
      <c r="H11" s="6"/>
      <c r="I11" s="21"/>
      <c r="K11" s="7" t="s">
        <v>24</v>
      </c>
      <c r="L11" s="8" t="e">
        <f>IF(L10&gt;0, L9/L10, NA())</f>
        <v>#N/A</v>
      </c>
      <c r="O11" s="6"/>
      <c r="P11" s="21"/>
      <c r="Q11" s="11"/>
      <c r="R11" s="6"/>
      <c r="S11" s="21"/>
      <c r="U11" s="23" t="s">
        <v>29</v>
      </c>
      <c r="V11" s="8" t="e">
        <f>IF(V10&gt;0, V9/V10, NA())</f>
        <v>#N/A</v>
      </c>
    </row>
    <row r="12" spans="1:22" ht="15.75" customHeight="1" thickBot="1" x14ac:dyDescent="0.3">
      <c r="B12" s="6"/>
      <c r="C12" s="21"/>
      <c r="D12" s="11"/>
      <c r="E12" s="6"/>
      <c r="F12" s="21"/>
      <c r="G12" s="6"/>
      <c r="H12" s="6"/>
      <c r="I12" s="21"/>
      <c r="O12" s="6"/>
      <c r="P12" s="21"/>
      <c r="Q12" s="11"/>
      <c r="R12" s="6"/>
      <c r="S12" s="21"/>
      <c r="U12" s="41" t="s">
        <v>30</v>
      </c>
      <c r="V12" s="41"/>
    </row>
    <row r="13" spans="1:22" ht="15" customHeight="1" x14ac:dyDescent="0.25">
      <c r="B13" s="6"/>
      <c r="C13" s="21"/>
      <c r="D13" s="11"/>
      <c r="E13" s="6"/>
      <c r="F13" s="21"/>
      <c r="G13" s="6"/>
      <c r="H13" s="6"/>
      <c r="I13" s="21"/>
      <c r="K13" s="35" t="s">
        <v>31</v>
      </c>
      <c r="L13" s="36"/>
      <c r="O13" s="6"/>
      <c r="P13" s="21"/>
      <c r="Q13" s="11"/>
      <c r="R13" s="6"/>
      <c r="S13" s="21"/>
      <c r="U13" s="42"/>
      <c r="V13" s="42"/>
    </row>
    <row r="14" spans="1:22" ht="15.75" thickBot="1" x14ac:dyDescent="0.3">
      <c r="B14" s="6"/>
      <c r="C14" s="21"/>
      <c r="D14" s="11"/>
      <c r="E14" s="6"/>
      <c r="F14" s="21"/>
      <c r="G14" s="6"/>
      <c r="H14" s="6"/>
      <c r="I14" s="21"/>
      <c r="K14" s="37"/>
      <c r="L14" s="38"/>
      <c r="O14" s="6"/>
      <c r="P14" s="21"/>
      <c r="Q14" s="11"/>
      <c r="R14" s="6"/>
      <c r="S14" s="21"/>
    </row>
    <row r="15" spans="1:22" x14ac:dyDescent="0.25">
      <c r="B15" s="6"/>
      <c r="C15" s="21"/>
      <c r="D15" s="11"/>
      <c r="E15" s="6"/>
      <c r="F15" s="21"/>
      <c r="G15" s="6"/>
      <c r="H15" s="6"/>
      <c r="I15" s="21"/>
      <c r="K15" s="4" t="s">
        <v>32</v>
      </c>
      <c r="L15" s="5">
        <f>COUNT(Table153524344648505254565860[Date of Rescheduled Treatment (MM/DD/YY)])</f>
        <v>0</v>
      </c>
      <c r="O15" s="6"/>
      <c r="P15" s="21"/>
      <c r="Q15" s="11"/>
      <c r="R15" s="6"/>
      <c r="S15" s="21"/>
    </row>
    <row r="16" spans="1:22" ht="15.75" thickBot="1" x14ac:dyDescent="0.3">
      <c r="B16" s="6"/>
      <c r="C16" s="21"/>
      <c r="D16" s="11"/>
      <c r="E16" s="6"/>
      <c r="F16" s="21"/>
      <c r="G16" s="6"/>
      <c r="H16" s="6"/>
      <c r="I16" s="21"/>
      <c r="K16" s="2" t="s">
        <v>22</v>
      </c>
      <c r="L16" s="3">
        <f>COUNT(Table153524344648505254565860[Date of Missed Treatment (MM/DD/YY)])</f>
        <v>0</v>
      </c>
      <c r="O16" s="6"/>
      <c r="P16" s="21"/>
      <c r="Q16" s="11"/>
      <c r="R16" s="6"/>
      <c r="S16" s="21"/>
    </row>
    <row r="17" spans="2:19" ht="15.75" thickBot="1" x14ac:dyDescent="0.3">
      <c r="B17" s="6"/>
      <c r="C17" s="21"/>
      <c r="D17" s="11"/>
      <c r="E17" s="6"/>
      <c r="F17" s="21"/>
      <c r="G17" s="6"/>
      <c r="H17" s="6"/>
      <c r="I17" s="21"/>
      <c r="K17" s="7" t="s">
        <v>24</v>
      </c>
      <c r="L17" s="8" t="e">
        <f>IF(L16&gt;0, L15/L16, NA())</f>
        <v>#N/A</v>
      </c>
      <c r="O17" s="6"/>
      <c r="P17" s="21"/>
      <c r="Q17" s="11"/>
      <c r="R17" s="6"/>
      <c r="S17" s="21"/>
    </row>
    <row r="18" spans="2:19" ht="15.75" thickBot="1" x14ac:dyDescent="0.3">
      <c r="B18" s="6"/>
      <c r="C18" s="21"/>
      <c r="D18" s="11"/>
      <c r="E18" s="6"/>
      <c r="F18" s="21"/>
      <c r="G18" s="6"/>
      <c r="H18" s="6"/>
      <c r="I18" s="21"/>
      <c r="O18" s="6"/>
      <c r="P18" s="21"/>
      <c r="Q18" s="11"/>
      <c r="R18" s="6"/>
      <c r="S18" s="21"/>
    </row>
    <row r="19" spans="2:19" ht="15" customHeight="1" x14ac:dyDescent="0.25">
      <c r="B19" s="6"/>
      <c r="C19" s="21"/>
      <c r="D19" s="11"/>
      <c r="E19" s="6"/>
      <c r="F19" s="21"/>
      <c r="G19" s="6"/>
      <c r="H19" s="6"/>
      <c r="I19" s="21"/>
      <c r="K19" s="35" t="s">
        <v>33</v>
      </c>
      <c r="L19" s="36"/>
      <c r="O19" s="6"/>
      <c r="P19" s="21"/>
      <c r="Q19" s="11"/>
      <c r="R19" s="6"/>
      <c r="S19" s="21"/>
    </row>
    <row r="20" spans="2:19" ht="15.75" thickBot="1" x14ac:dyDescent="0.3">
      <c r="B20" s="6"/>
      <c r="C20" s="21"/>
      <c r="D20" s="11"/>
      <c r="E20" s="6"/>
      <c r="F20" s="21"/>
      <c r="G20" s="6"/>
      <c r="H20" s="6"/>
      <c r="I20" s="21"/>
      <c r="K20" s="37"/>
      <c r="L20" s="38"/>
      <c r="O20" s="6"/>
      <c r="P20" s="21"/>
      <c r="Q20" s="11"/>
      <c r="R20" s="6"/>
      <c r="S20" s="21"/>
    </row>
    <row r="21" spans="2:19" x14ac:dyDescent="0.25">
      <c r="B21" s="6"/>
      <c r="C21" s="21"/>
      <c r="D21" s="11"/>
      <c r="E21" s="6"/>
      <c r="F21" s="21"/>
      <c r="G21" s="6"/>
      <c r="H21" s="6"/>
      <c r="I21" s="21"/>
      <c r="K21" s="4" t="s">
        <v>34</v>
      </c>
      <c r="L21" s="5">
        <f>COUNTIF(Table153524344648505254565860[[Patient Attended Rescheduled Treatment ]],"Yes")</f>
        <v>0</v>
      </c>
      <c r="O21" s="6"/>
      <c r="P21" s="21"/>
      <c r="Q21" s="11"/>
      <c r="R21" s="6"/>
      <c r="S21" s="21"/>
    </row>
    <row r="22" spans="2:19" ht="15.75" thickBot="1" x14ac:dyDescent="0.3">
      <c r="B22" s="6"/>
      <c r="C22" s="21"/>
      <c r="D22" s="11"/>
      <c r="E22" s="6"/>
      <c r="F22" s="21"/>
      <c r="G22" s="6"/>
      <c r="H22" s="6"/>
      <c r="I22" s="21"/>
      <c r="K22" s="2" t="s">
        <v>22</v>
      </c>
      <c r="L22" s="3">
        <f>COUNT(Table153524344648505254565860[Date of Missed Treatment (MM/DD/YY)])</f>
        <v>0</v>
      </c>
      <c r="O22" s="6"/>
      <c r="P22" s="21"/>
      <c r="Q22" s="11"/>
      <c r="R22" s="6"/>
      <c r="S22" s="21"/>
    </row>
    <row r="23" spans="2:19" ht="15.75" thickBot="1" x14ac:dyDescent="0.3">
      <c r="B23" s="6"/>
      <c r="C23" s="21"/>
      <c r="D23" s="11"/>
      <c r="E23" s="6"/>
      <c r="F23" s="21"/>
      <c r="G23" s="6"/>
      <c r="H23" s="6"/>
      <c r="I23" s="21"/>
      <c r="K23" s="7" t="s">
        <v>24</v>
      </c>
      <c r="L23" s="8" t="e">
        <f>IF(L22&gt;0, L21/L22, NA())</f>
        <v>#N/A</v>
      </c>
      <c r="O23" s="6"/>
      <c r="P23" s="21"/>
      <c r="Q23" s="11"/>
      <c r="R23" s="6"/>
      <c r="S23" s="21"/>
    </row>
    <row r="24" spans="2:19" x14ac:dyDescent="0.25">
      <c r="B24" s="6"/>
      <c r="C24" s="21"/>
      <c r="D24" s="11"/>
      <c r="E24" s="6"/>
      <c r="F24" s="21"/>
      <c r="G24" s="6"/>
      <c r="H24" s="6"/>
      <c r="I24" s="21"/>
      <c r="O24" s="6"/>
      <c r="P24" s="21"/>
      <c r="Q24" s="11"/>
      <c r="R24" s="6"/>
      <c r="S24" s="21"/>
    </row>
    <row r="25" spans="2:19" x14ac:dyDescent="0.25">
      <c r="B25" s="6"/>
      <c r="C25" s="21"/>
      <c r="D25" s="11"/>
      <c r="E25" s="6"/>
      <c r="F25" s="21"/>
      <c r="G25" s="6"/>
      <c r="H25" s="6"/>
      <c r="I25" s="21"/>
      <c r="O25" s="6"/>
      <c r="P25" s="21"/>
      <c r="Q25" s="11"/>
      <c r="R25" s="6"/>
      <c r="S25" s="21"/>
    </row>
    <row r="26" spans="2:19" x14ac:dyDescent="0.25">
      <c r="B26" s="6"/>
      <c r="C26" s="21"/>
      <c r="D26" s="11"/>
      <c r="E26" s="6"/>
      <c r="F26" s="21"/>
      <c r="G26" s="6"/>
      <c r="H26" s="6"/>
      <c r="I26" s="21"/>
      <c r="O26" s="6"/>
      <c r="P26" s="21"/>
      <c r="Q26" s="11"/>
      <c r="R26" s="6"/>
      <c r="S26" s="21"/>
    </row>
    <row r="27" spans="2:19" x14ac:dyDescent="0.25">
      <c r="B27" s="6"/>
      <c r="C27" s="21"/>
      <c r="D27" s="11"/>
      <c r="E27" s="6"/>
      <c r="F27" s="21"/>
      <c r="G27" s="6"/>
      <c r="H27" s="6"/>
      <c r="I27" s="21"/>
      <c r="O27" s="6"/>
      <c r="P27" s="21"/>
      <c r="Q27" s="11"/>
      <c r="R27" s="6"/>
      <c r="S27" s="21"/>
    </row>
    <row r="28" spans="2:19" x14ac:dyDescent="0.25">
      <c r="B28" s="6"/>
      <c r="C28" s="21"/>
      <c r="D28" s="11"/>
      <c r="E28" s="6"/>
      <c r="F28" s="21"/>
      <c r="G28" s="6"/>
      <c r="H28" s="6"/>
      <c r="I28" s="21"/>
      <c r="O28" s="6"/>
      <c r="P28" s="21"/>
      <c r="Q28" s="11"/>
      <c r="R28" s="6"/>
      <c r="S28" s="21"/>
    </row>
    <row r="29" spans="2:19" x14ac:dyDescent="0.25">
      <c r="B29" s="6"/>
      <c r="C29" s="21"/>
      <c r="D29" s="11"/>
      <c r="E29" s="6"/>
      <c r="F29" s="21"/>
      <c r="G29" s="6"/>
      <c r="H29" s="6"/>
      <c r="I29" s="21"/>
      <c r="O29" s="6"/>
      <c r="P29" s="21"/>
      <c r="Q29" s="11"/>
      <c r="R29" s="6"/>
      <c r="S29" s="21"/>
    </row>
    <row r="30" spans="2:19" x14ac:dyDescent="0.25">
      <c r="B30" s="6"/>
      <c r="C30" s="21"/>
      <c r="D30" s="11"/>
      <c r="E30" s="6"/>
      <c r="F30" s="21"/>
      <c r="G30" s="6"/>
      <c r="H30" s="6"/>
      <c r="I30" s="21"/>
      <c r="O30" s="6"/>
      <c r="P30" s="21"/>
      <c r="Q30" s="11"/>
      <c r="R30" s="6"/>
      <c r="S30" s="21"/>
    </row>
    <row r="31" spans="2:19" x14ac:dyDescent="0.25">
      <c r="B31" s="6"/>
      <c r="C31" s="21"/>
      <c r="D31" s="11"/>
      <c r="E31" s="6"/>
      <c r="F31" s="21"/>
      <c r="G31" s="6"/>
      <c r="H31" s="6"/>
      <c r="I31" s="21"/>
      <c r="O31" s="6"/>
      <c r="P31" s="21"/>
      <c r="Q31" s="11"/>
      <c r="R31" s="6"/>
      <c r="S31" s="21"/>
    </row>
    <row r="32" spans="2:19" x14ac:dyDescent="0.25">
      <c r="B32" s="6"/>
      <c r="C32" s="21"/>
      <c r="D32" s="11"/>
      <c r="E32" s="6"/>
      <c r="F32" s="21"/>
      <c r="G32" s="6"/>
      <c r="H32" s="6"/>
      <c r="I32" s="21"/>
      <c r="O32" s="6"/>
      <c r="P32" s="21"/>
      <c r="Q32" s="11"/>
      <c r="R32" s="6"/>
      <c r="S32" s="21"/>
    </row>
    <row r="33" spans="2:19" x14ac:dyDescent="0.25">
      <c r="B33" s="6"/>
      <c r="C33" s="21"/>
      <c r="D33" s="11"/>
      <c r="E33" s="6"/>
      <c r="F33" s="21"/>
      <c r="G33" s="24"/>
      <c r="H33" s="6"/>
      <c r="I33" s="25"/>
      <c r="O33" s="6"/>
      <c r="P33" s="21"/>
      <c r="Q33" s="11"/>
      <c r="R33" s="6"/>
      <c r="S33" s="25"/>
    </row>
  </sheetData>
  <mergeCells count="11">
    <mergeCell ref="A1:I1"/>
    <mergeCell ref="K1:L1"/>
    <mergeCell ref="N1:S1"/>
    <mergeCell ref="U1:V1"/>
    <mergeCell ref="K2:L2"/>
    <mergeCell ref="U2:V2"/>
    <mergeCell ref="K7:L8"/>
    <mergeCell ref="U7:V8"/>
    <mergeCell ref="U12:V13"/>
    <mergeCell ref="K13:L14"/>
    <mergeCell ref="K19:L20"/>
  </mergeCells>
  <conditionalFormatting sqref="E3:E33 H3:H33">
    <cfRule type="cellIs" dxfId="27" priority="6" operator="equal">
      <formula>"No"</formula>
    </cfRule>
  </conditionalFormatting>
  <conditionalFormatting sqref="E3:E33">
    <cfRule type="cellIs" dxfId="26" priority="7" operator="equal">
      <formula>"Pending"</formula>
    </cfRule>
  </conditionalFormatting>
  <conditionalFormatting sqref="F3:G33">
    <cfRule type="expression" dxfId="25" priority="3">
      <formula>$E3="No"</formula>
    </cfRule>
  </conditionalFormatting>
  <conditionalFormatting sqref="G3:G33">
    <cfRule type="cellIs" dxfId="24" priority="4" operator="equal">
      <formula>"No"</formula>
    </cfRule>
  </conditionalFormatting>
  <conditionalFormatting sqref="I3:I33">
    <cfRule type="expression" dxfId="23" priority="2">
      <formula>$H3="No"</formula>
    </cfRule>
  </conditionalFormatting>
  <conditionalFormatting sqref="R3:R33">
    <cfRule type="cellIs" dxfId="22" priority="5" operator="equal">
      <formula>"No"</formula>
    </cfRule>
  </conditionalFormatting>
  <conditionalFormatting sqref="S3:S33">
    <cfRule type="expression" dxfId="21" priority="1">
      <formula>$R3="No"</formula>
    </cfRule>
  </conditionalFormatting>
  <dataValidations count="4">
    <dataValidation type="list" allowBlank="1" showInputMessage="1" showErrorMessage="1" sqref="E3:E33" xr:uid="{F6BCEDA0-2E16-4EAA-A279-F8B7EEFFC9A8}">
      <formula1>"Yes, No, Pending"</formula1>
    </dataValidation>
    <dataValidation type="list" allowBlank="1" showInputMessage="1" showErrorMessage="1" sqref="B3:B33 O3:O33" xr:uid="{EEE6695E-83D4-4CCD-B077-2C0398CB2E27}">
      <formula1>"MWF, TTS"</formula1>
    </dataValidation>
    <dataValidation type="list" allowBlank="1" showInputMessage="1" showErrorMessage="1" sqref="R3:R33 G3:H33" xr:uid="{546CB917-2C98-4F99-BA90-71F63B2F0AF8}">
      <formula1>"Yes, No"</formula1>
    </dataValidation>
    <dataValidation type="custom" allowBlank="1" showInputMessage="1" showErrorMessage="1" errorTitle="Invalid Date" error="Rescheduled treatment must occur on or after the missed treatment date and within two days of the originally scheduled date." sqref="F3:F33" xr:uid="{524D9D2D-34AC-48CC-B490-206AEC31BD74}">
      <formula1>AND(F3&gt;=C3, F3&lt;=C3+2)</formula1>
    </dataValidation>
  </dataValidations>
  <pageMargins left="0.7" right="0.7" top="0.75" bottom="0.75" header="0.3" footer="0.3"/>
  <pageSetup orientation="portrait"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124D7-C130-4736-BE5A-F65B5E8AA1BD}">
  <dimension ref="A1:V33"/>
  <sheetViews>
    <sheetView zoomScaleNormal="100" workbookViewId="0">
      <selection activeCell="A3" sqref="A3"/>
    </sheetView>
  </sheetViews>
  <sheetFormatPr defaultRowHeight="15" x14ac:dyDescent="0.25"/>
  <cols>
    <col min="1" max="1" width="23.42578125" customWidth="1"/>
    <col min="2" max="2" width="13.7109375" customWidth="1"/>
    <col min="3" max="3" width="14.140625" customWidth="1"/>
    <col min="4" max="4" width="31.28515625" customWidth="1"/>
    <col min="5" max="5" width="13.7109375" customWidth="1"/>
    <col min="6" max="6" width="15.42578125" customWidth="1"/>
    <col min="7" max="7" width="16.140625" customWidth="1"/>
    <col min="8" max="8" width="19" customWidth="1"/>
    <col min="9" max="9" width="14.28515625" customWidth="1"/>
    <col min="10" max="10" width="4.5703125" customWidth="1"/>
    <col min="11" max="11" width="33.7109375" customWidth="1"/>
    <col min="12" max="12" width="8" customWidth="1"/>
    <col min="13" max="13" width="3.85546875" customWidth="1"/>
    <col min="14" max="14" width="27.85546875" customWidth="1"/>
    <col min="15" max="15" width="13.5703125" customWidth="1"/>
    <col min="16" max="16" width="14.140625" bestFit="1" customWidth="1"/>
    <col min="17" max="17" width="31" customWidth="1"/>
    <col min="18" max="18" width="20.42578125" customWidth="1"/>
    <col min="19" max="19" width="14.140625" customWidth="1"/>
    <col min="20" max="20" width="4.28515625" customWidth="1"/>
    <col min="21" max="21" width="36.28515625" bestFit="1" customWidth="1"/>
  </cols>
  <sheetData>
    <row r="1" spans="1:22" ht="33" customHeight="1" thickBot="1" x14ac:dyDescent="0.3">
      <c r="A1" s="39" t="s">
        <v>1</v>
      </c>
      <c r="B1" s="39"/>
      <c r="C1" s="39"/>
      <c r="D1" s="39"/>
      <c r="E1" s="39"/>
      <c r="F1" s="39"/>
      <c r="G1" s="39"/>
      <c r="H1" s="39"/>
      <c r="I1" s="39"/>
      <c r="K1" s="39" t="s">
        <v>2</v>
      </c>
      <c r="L1" s="39"/>
      <c r="N1" s="39" t="s">
        <v>3</v>
      </c>
      <c r="O1" s="39"/>
      <c r="P1" s="39"/>
      <c r="Q1" s="39"/>
      <c r="R1" s="39"/>
      <c r="S1" s="40"/>
      <c r="U1" s="39" t="s">
        <v>4</v>
      </c>
      <c r="V1" s="39"/>
    </row>
    <row r="2" spans="1:22" ht="51.75" thickBot="1" x14ac:dyDescent="0.3">
      <c r="A2" s="18" t="s">
        <v>5</v>
      </c>
      <c r="B2" s="18" t="s">
        <v>6</v>
      </c>
      <c r="C2" s="19" t="s">
        <v>7</v>
      </c>
      <c r="D2" s="18" t="s">
        <v>8</v>
      </c>
      <c r="E2" s="19" t="s">
        <v>9</v>
      </c>
      <c r="F2" s="18" t="s">
        <v>10</v>
      </c>
      <c r="G2" s="18" t="s">
        <v>35</v>
      </c>
      <c r="H2" s="18" t="s">
        <v>12</v>
      </c>
      <c r="I2" s="18" t="s">
        <v>13</v>
      </c>
      <c r="K2" s="43" t="s">
        <v>14</v>
      </c>
      <c r="L2" s="44"/>
      <c r="N2" s="18" t="s">
        <v>5</v>
      </c>
      <c r="O2" s="18" t="s">
        <v>6</v>
      </c>
      <c r="P2" s="19" t="s">
        <v>69</v>
      </c>
      <c r="Q2" s="19" t="s">
        <v>17</v>
      </c>
      <c r="R2" s="18" t="s">
        <v>18</v>
      </c>
      <c r="S2" s="18" t="s">
        <v>13</v>
      </c>
      <c r="U2" s="43" t="s">
        <v>19</v>
      </c>
      <c r="V2" s="44"/>
    </row>
    <row r="3" spans="1:22" x14ac:dyDescent="0.25">
      <c r="A3" s="1"/>
      <c r="B3" s="6"/>
      <c r="C3" s="20"/>
      <c r="D3" s="11"/>
      <c r="E3" s="6"/>
      <c r="F3" s="21"/>
      <c r="G3" s="6"/>
      <c r="H3" s="6"/>
      <c r="I3" s="21"/>
      <c r="K3" s="4" t="s">
        <v>20</v>
      </c>
      <c r="L3" s="5">
        <f>COUNTIF(Table15352434464850525456586062[[Rescheduled Treatment Offered ]],"Yes")</f>
        <v>0</v>
      </c>
      <c r="N3" s="1"/>
      <c r="O3" s="6"/>
      <c r="P3" s="20"/>
      <c r="Q3" s="11"/>
      <c r="R3" s="6"/>
      <c r="S3" s="21"/>
      <c r="U3" s="4" t="s">
        <v>37</v>
      </c>
      <c r="V3" s="5">
        <f>COUNT(Table1462763735474951535557596163[Date Education Completed (MM/DD/YY)])</f>
        <v>0</v>
      </c>
    </row>
    <row r="4" spans="1:22" ht="15.75" thickBot="1" x14ac:dyDescent="0.3">
      <c r="B4" s="6"/>
      <c r="C4" s="21"/>
      <c r="D4" s="11"/>
      <c r="E4" s="6"/>
      <c r="F4" s="21"/>
      <c r="G4" s="6"/>
      <c r="H4" s="6"/>
      <c r="I4" s="21"/>
      <c r="K4" s="2" t="s">
        <v>22</v>
      </c>
      <c r="L4" s="3">
        <f>COUNT(Table15352434464850525456586062[Date of Missed Treatment (MM/DD/YY)])</f>
        <v>0</v>
      </c>
      <c r="O4" s="6"/>
      <c r="P4" s="21"/>
      <c r="Q4" s="11"/>
      <c r="R4" s="6"/>
      <c r="S4" s="21"/>
      <c r="U4" s="2" t="s">
        <v>23</v>
      </c>
      <c r="V4" s="3">
        <f>COUNT(Table1462763735474951535557596163[Date of Shortened  Treatment (MM/DD/YY)])</f>
        <v>0</v>
      </c>
    </row>
    <row r="5" spans="1:22" ht="15.75" thickBot="1" x14ac:dyDescent="0.3">
      <c r="B5" s="6"/>
      <c r="C5" s="21"/>
      <c r="D5" s="11"/>
      <c r="E5" s="6"/>
      <c r="F5" s="21"/>
      <c r="G5" s="6"/>
      <c r="H5" s="6"/>
      <c r="I5" s="21"/>
      <c r="K5" s="7" t="s">
        <v>24</v>
      </c>
      <c r="L5" s="8" t="e">
        <f>IF(L4&gt;0, L3/L4, NA())</f>
        <v>#N/A</v>
      </c>
      <c r="O5" s="6"/>
      <c r="P5" s="21"/>
      <c r="Q5" s="11"/>
      <c r="R5" s="6"/>
      <c r="S5" s="21"/>
      <c r="U5" s="7" t="s">
        <v>24</v>
      </c>
      <c r="V5" s="8" t="e">
        <f>IF(V4&gt;0, V3/V4, NA())</f>
        <v>#N/A</v>
      </c>
    </row>
    <row r="6" spans="1:22" ht="15.75" thickBot="1" x14ac:dyDescent="0.3">
      <c r="B6" s="6"/>
      <c r="C6" s="21"/>
      <c r="D6" s="11"/>
      <c r="E6" s="6"/>
      <c r="F6" s="21"/>
      <c r="G6" s="6"/>
      <c r="H6" s="6"/>
      <c r="I6" s="21"/>
      <c r="K6" s="9"/>
      <c r="L6" s="10"/>
      <c r="O6" s="6"/>
      <c r="P6" s="21"/>
      <c r="Q6" s="11"/>
      <c r="R6" s="6"/>
      <c r="S6" s="21"/>
    </row>
    <row r="7" spans="1:22" ht="15.75" customHeight="1" x14ac:dyDescent="0.25">
      <c r="B7" s="6"/>
      <c r="C7" s="21"/>
      <c r="D7" s="11"/>
      <c r="E7" s="6"/>
      <c r="F7" s="21"/>
      <c r="G7" s="6"/>
      <c r="H7" s="6"/>
      <c r="I7" s="21"/>
      <c r="K7" s="45" t="s">
        <v>25</v>
      </c>
      <c r="L7" s="46"/>
      <c r="O7" s="6"/>
      <c r="P7" s="21"/>
      <c r="Q7" s="11"/>
      <c r="R7" s="6"/>
      <c r="S7" s="21"/>
      <c r="U7" s="35" t="s">
        <v>26</v>
      </c>
      <c r="V7" s="36"/>
    </row>
    <row r="8" spans="1:22" ht="15.75" thickBot="1" x14ac:dyDescent="0.3">
      <c r="B8" s="6"/>
      <c r="C8" s="21"/>
      <c r="D8" s="11"/>
      <c r="E8" s="6"/>
      <c r="F8" s="21"/>
      <c r="G8" s="6"/>
      <c r="H8" s="6"/>
      <c r="I8" s="21"/>
      <c r="K8" s="47"/>
      <c r="L8" s="48"/>
      <c r="O8" s="6"/>
      <c r="P8" s="21"/>
      <c r="Q8" s="11"/>
      <c r="R8" s="6"/>
      <c r="S8" s="21"/>
      <c r="U8" s="37"/>
      <c r="V8" s="38"/>
    </row>
    <row r="9" spans="1:22" x14ac:dyDescent="0.25">
      <c r="B9" s="6"/>
      <c r="C9" s="21"/>
      <c r="D9" s="11"/>
      <c r="E9" s="6"/>
      <c r="F9" s="21"/>
      <c r="G9" s="6"/>
      <c r="H9" s="6"/>
      <c r="I9" s="21"/>
      <c r="K9" s="4" t="s">
        <v>27</v>
      </c>
      <c r="L9" s="5">
        <f>COUNTIF(Table15352434464850525456586062[Offered Patient Education on Missed Treatment],"Yes")</f>
        <v>0</v>
      </c>
      <c r="O9" s="6"/>
      <c r="P9" s="21"/>
      <c r="Q9" s="11"/>
      <c r="R9" s="6"/>
      <c r="S9" s="21"/>
      <c r="U9" s="4" t="s">
        <v>3</v>
      </c>
      <c r="V9" s="5">
        <f>COUNT(Table1462763735474951535557596163[Date of Shortened  Treatment (MM/DD/YY)])</f>
        <v>0</v>
      </c>
    </row>
    <row r="10" spans="1:22" ht="15.75" thickBot="1" x14ac:dyDescent="0.3">
      <c r="B10" s="6"/>
      <c r="C10" s="21"/>
      <c r="D10" s="11"/>
      <c r="E10" s="6"/>
      <c r="F10" s="21"/>
      <c r="G10" s="6"/>
      <c r="H10" s="6"/>
      <c r="I10" s="21"/>
      <c r="K10" s="2" t="s">
        <v>22</v>
      </c>
      <c r="L10" s="3">
        <f>COUNT(Table15352434464850525456586062[Date of Missed Treatment (MM/DD/YY)])</f>
        <v>0</v>
      </c>
      <c r="O10" s="6"/>
      <c r="P10" s="21"/>
      <c r="Q10" s="11"/>
      <c r="R10" s="6"/>
      <c r="S10" s="21"/>
      <c r="U10" s="22" t="s">
        <v>28</v>
      </c>
      <c r="V10" s="16"/>
    </row>
    <row r="11" spans="1:22" ht="15.75" thickBot="1" x14ac:dyDescent="0.3">
      <c r="B11" s="6"/>
      <c r="C11" s="21"/>
      <c r="D11" s="11"/>
      <c r="E11" s="6"/>
      <c r="F11" s="21"/>
      <c r="G11" s="6"/>
      <c r="H11" s="6"/>
      <c r="I11" s="21"/>
      <c r="K11" s="7" t="s">
        <v>24</v>
      </c>
      <c r="L11" s="8" t="e">
        <f>IF(L10&gt;0, L9/L10, NA())</f>
        <v>#N/A</v>
      </c>
      <c r="O11" s="6"/>
      <c r="P11" s="21"/>
      <c r="Q11" s="11"/>
      <c r="R11" s="6"/>
      <c r="S11" s="21"/>
      <c r="U11" s="23" t="s">
        <v>29</v>
      </c>
      <c r="V11" s="8" t="e">
        <f>IF(V10&gt;0, V9/V10, NA())</f>
        <v>#N/A</v>
      </c>
    </row>
    <row r="12" spans="1:22" ht="15.75" customHeight="1" thickBot="1" x14ac:dyDescent="0.3">
      <c r="B12" s="6"/>
      <c r="C12" s="21"/>
      <c r="D12" s="11"/>
      <c r="E12" s="6"/>
      <c r="F12" s="21"/>
      <c r="G12" s="6"/>
      <c r="H12" s="6"/>
      <c r="I12" s="21"/>
      <c r="O12" s="6"/>
      <c r="P12" s="21"/>
      <c r="Q12" s="11"/>
      <c r="R12" s="6"/>
      <c r="S12" s="21"/>
      <c r="U12" s="41" t="s">
        <v>30</v>
      </c>
      <c r="V12" s="41"/>
    </row>
    <row r="13" spans="1:22" ht="15" customHeight="1" x14ac:dyDescent="0.25">
      <c r="B13" s="6"/>
      <c r="C13" s="21"/>
      <c r="D13" s="11"/>
      <c r="E13" s="6"/>
      <c r="F13" s="21"/>
      <c r="G13" s="6"/>
      <c r="H13" s="6"/>
      <c r="I13" s="21"/>
      <c r="K13" s="35" t="s">
        <v>31</v>
      </c>
      <c r="L13" s="36"/>
      <c r="O13" s="6"/>
      <c r="P13" s="21"/>
      <c r="Q13" s="11"/>
      <c r="R13" s="6"/>
      <c r="S13" s="21"/>
      <c r="U13" s="42"/>
      <c r="V13" s="42"/>
    </row>
    <row r="14" spans="1:22" ht="15.75" thickBot="1" x14ac:dyDescent="0.3">
      <c r="B14" s="6"/>
      <c r="C14" s="21"/>
      <c r="D14" s="11"/>
      <c r="E14" s="6"/>
      <c r="F14" s="21"/>
      <c r="G14" s="6"/>
      <c r="H14" s="6"/>
      <c r="I14" s="21"/>
      <c r="K14" s="37"/>
      <c r="L14" s="38"/>
      <c r="O14" s="6"/>
      <c r="P14" s="21"/>
      <c r="Q14" s="11"/>
      <c r="R14" s="6"/>
      <c r="S14" s="21"/>
    </row>
    <row r="15" spans="1:22" x14ac:dyDescent="0.25">
      <c r="B15" s="6"/>
      <c r="C15" s="21"/>
      <c r="D15" s="11"/>
      <c r="E15" s="6"/>
      <c r="F15" s="21"/>
      <c r="G15" s="6"/>
      <c r="H15" s="6"/>
      <c r="I15" s="21"/>
      <c r="K15" s="4" t="s">
        <v>32</v>
      </c>
      <c r="L15" s="5">
        <f>COUNT(Table15352434464850525456586062[Date of Rescheduled Treatment (MM/DD/YY)])</f>
        <v>0</v>
      </c>
      <c r="O15" s="6"/>
      <c r="P15" s="21"/>
      <c r="Q15" s="11"/>
      <c r="R15" s="6"/>
      <c r="S15" s="21"/>
    </row>
    <row r="16" spans="1:22" ht="15.75" thickBot="1" x14ac:dyDescent="0.3">
      <c r="B16" s="6"/>
      <c r="C16" s="21"/>
      <c r="D16" s="11"/>
      <c r="E16" s="6"/>
      <c r="F16" s="21"/>
      <c r="G16" s="6"/>
      <c r="H16" s="6"/>
      <c r="I16" s="21"/>
      <c r="K16" s="2" t="s">
        <v>22</v>
      </c>
      <c r="L16" s="3">
        <f>COUNT(Table15352434464850525456586062[Date of Missed Treatment (MM/DD/YY)])</f>
        <v>0</v>
      </c>
      <c r="O16" s="6"/>
      <c r="P16" s="21"/>
      <c r="Q16" s="11"/>
      <c r="R16" s="6"/>
      <c r="S16" s="21"/>
    </row>
    <row r="17" spans="2:19" ht="15.75" thickBot="1" x14ac:dyDescent="0.3">
      <c r="B17" s="6"/>
      <c r="C17" s="21"/>
      <c r="D17" s="11"/>
      <c r="E17" s="6"/>
      <c r="F17" s="21"/>
      <c r="G17" s="6"/>
      <c r="H17" s="6"/>
      <c r="I17" s="21"/>
      <c r="K17" s="7" t="s">
        <v>24</v>
      </c>
      <c r="L17" s="8" t="e">
        <f>IF(L16&gt;0, L15/L16, NA())</f>
        <v>#N/A</v>
      </c>
      <c r="O17" s="6"/>
      <c r="P17" s="21"/>
      <c r="Q17" s="11"/>
      <c r="R17" s="6"/>
      <c r="S17" s="21"/>
    </row>
    <row r="18" spans="2:19" ht="15.75" thickBot="1" x14ac:dyDescent="0.3">
      <c r="B18" s="6"/>
      <c r="C18" s="21"/>
      <c r="D18" s="11"/>
      <c r="E18" s="6"/>
      <c r="F18" s="21"/>
      <c r="G18" s="6"/>
      <c r="H18" s="6"/>
      <c r="I18" s="21"/>
      <c r="O18" s="6"/>
      <c r="P18" s="21"/>
      <c r="Q18" s="11"/>
      <c r="R18" s="6"/>
      <c r="S18" s="21"/>
    </row>
    <row r="19" spans="2:19" ht="15" customHeight="1" x14ac:dyDescent="0.25">
      <c r="B19" s="6"/>
      <c r="C19" s="21"/>
      <c r="D19" s="11"/>
      <c r="E19" s="6"/>
      <c r="F19" s="21"/>
      <c r="G19" s="6"/>
      <c r="H19" s="6"/>
      <c r="I19" s="21"/>
      <c r="K19" s="35" t="s">
        <v>33</v>
      </c>
      <c r="L19" s="36"/>
      <c r="O19" s="6"/>
      <c r="P19" s="21"/>
      <c r="Q19" s="11"/>
      <c r="R19" s="6"/>
      <c r="S19" s="21"/>
    </row>
    <row r="20" spans="2:19" ht="15.75" thickBot="1" x14ac:dyDescent="0.3">
      <c r="B20" s="6"/>
      <c r="C20" s="21"/>
      <c r="D20" s="11"/>
      <c r="E20" s="6"/>
      <c r="F20" s="21"/>
      <c r="G20" s="6"/>
      <c r="H20" s="6"/>
      <c r="I20" s="21"/>
      <c r="K20" s="37"/>
      <c r="L20" s="38"/>
      <c r="O20" s="6"/>
      <c r="P20" s="21"/>
      <c r="Q20" s="11"/>
      <c r="R20" s="6"/>
      <c r="S20" s="21"/>
    </row>
    <row r="21" spans="2:19" x14ac:dyDescent="0.25">
      <c r="B21" s="6"/>
      <c r="C21" s="21"/>
      <c r="D21" s="11"/>
      <c r="E21" s="6"/>
      <c r="F21" s="21"/>
      <c r="G21" s="6"/>
      <c r="H21" s="6"/>
      <c r="I21" s="21"/>
      <c r="K21" s="4" t="s">
        <v>34</v>
      </c>
      <c r="L21" s="5">
        <f>COUNTIF(Table15352434464850525456586062[[Patient Attended Rescheduled Treatment ]],"Yes")</f>
        <v>0</v>
      </c>
      <c r="O21" s="6"/>
      <c r="P21" s="21"/>
      <c r="Q21" s="11"/>
      <c r="R21" s="6"/>
      <c r="S21" s="21"/>
    </row>
    <row r="22" spans="2:19" ht="15.75" thickBot="1" x14ac:dyDescent="0.3">
      <c r="B22" s="6"/>
      <c r="C22" s="21"/>
      <c r="D22" s="11"/>
      <c r="E22" s="6"/>
      <c r="F22" s="21"/>
      <c r="G22" s="6"/>
      <c r="H22" s="6"/>
      <c r="I22" s="21"/>
      <c r="K22" s="2" t="s">
        <v>22</v>
      </c>
      <c r="L22" s="3">
        <f>COUNT(Table15352434464850525456586062[Date of Missed Treatment (MM/DD/YY)])</f>
        <v>0</v>
      </c>
      <c r="O22" s="6"/>
      <c r="P22" s="21"/>
      <c r="Q22" s="11"/>
      <c r="R22" s="6"/>
      <c r="S22" s="21"/>
    </row>
    <row r="23" spans="2:19" ht="15.75" thickBot="1" x14ac:dyDescent="0.3">
      <c r="B23" s="6"/>
      <c r="C23" s="21"/>
      <c r="D23" s="11"/>
      <c r="E23" s="6"/>
      <c r="F23" s="21"/>
      <c r="G23" s="6"/>
      <c r="H23" s="6"/>
      <c r="I23" s="21"/>
      <c r="K23" s="7" t="s">
        <v>24</v>
      </c>
      <c r="L23" s="8" t="e">
        <f>IF(L22&gt;0, L21/L22, NA())</f>
        <v>#N/A</v>
      </c>
      <c r="O23" s="6"/>
      <c r="P23" s="21"/>
      <c r="Q23" s="11"/>
      <c r="R23" s="6"/>
      <c r="S23" s="21"/>
    </row>
    <row r="24" spans="2:19" x14ac:dyDescent="0.25">
      <c r="B24" s="6"/>
      <c r="C24" s="21"/>
      <c r="D24" s="11"/>
      <c r="E24" s="6"/>
      <c r="F24" s="21"/>
      <c r="G24" s="6"/>
      <c r="H24" s="6"/>
      <c r="I24" s="21"/>
      <c r="O24" s="6"/>
      <c r="P24" s="21"/>
      <c r="Q24" s="11"/>
      <c r="R24" s="6"/>
      <c r="S24" s="21"/>
    </row>
    <row r="25" spans="2:19" x14ac:dyDescent="0.25">
      <c r="B25" s="6"/>
      <c r="C25" s="21"/>
      <c r="D25" s="11"/>
      <c r="E25" s="6"/>
      <c r="F25" s="21"/>
      <c r="G25" s="6"/>
      <c r="H25" s="6"/>
      <c r="I25" s="21"/>
      <c r="O25" s="6"/>
      <c r="P25" s="21"/>
      <c r="Q25" s="11"/>
      <c r="R25" s="6"/>
      <c r="S25" s="21"/>
    </row>
    <row r="26" spans="2:19" x14ac:dyDescent="0.25">
      <c r="B26" s="6"/>
      <c r="C26" s="21"/>
      <c r="D26" s="11"/>
      <c r="E26" s="6"/>
      <c r="F26" s="21"/>
      <c r="G26" s="6"/>
      <c r="H26" s="6"/>
      <c r="I26" s="21"/>
      <c r="O26" s="6"/>
      <c r="P26" s="21"/>
      <c r="Q26" s="11"/>
      <c r="R26" s="6"/>
      <c r="S26" s="21"/>
    </row>
    <row r="27" spans="2:19" x14ac:dyDescent="0.25">
      <c r="B27" s="6"/>
      <c r="C27" s="21"/>
      <c r="D27" s="11"/>
      <c r="E27" s="6"/>
      <c r="F27" s="21"/>
      <c r="G27" s="6"/>
      <c r="H27" s="6"/>
      <c r="I27" s="21"/>
      <c r="O27" s="6"/>
      <c r="P27" s="21"/>
      <c r="Q27" s="11"/>
      <c r="R27" s="6"/>
      <c r="S27" s="21"/>
    </row>
    <row r="28" spans="2:19" x14ac:dyDescent="0.25">
      <c r="B28" s="6"/>
      <c r="C28" s="21"/>
      <c r="D28" s="11"/>
      <c r="E28" s="6"/>
      <c r="F28" s="21"/>
      <c r="G28" s="6"/>
      <c r="H28" s="6"/>
      <c r="I28" s="21"/>
      <c r="O28" s="6"/>
      <c r="P28" s="21"/>
      <c r="Q28" s="11"/>
      <c r="R28" s="6"/>
      <c r="S28" s="21"/>
    </row>
    <row r="29" spans="2:19" x14ac:dyDescent="0.25">
      <c r="B29" s="6"/>
      <c r="C29" s="21"/>
      <c r="D29" s="11"/>
      <c r="E29" s="6"/>
      <c r="F29" s="21"/>
      <c r="G29" s="6"/>
      <c r="H29" s="6"/>
      <c r="I29" s="21"/>
      <c r="O29" s="6"/>
      <c r="P29" s="21"/>
      <c r="Q29" s="11"/>
      <c r="R29" s="6"/>
      <c r="S29" s="21"/>
    </row>
    <row r="30" spans="2:19" x14ac:dyDescent="0.25">
      <c r="B30" s="6"/>
      <c r="C30" s="21"/>
      <c r="D30" s="11"/>
      <c r="E30" s="6"/>
      <c r="F30" s="21"/>
      <c r="G30" s="6"/>
      <c r="H30" s="6"/>
      <c r="I30" s="21"/>
      <c r="O30" s="6"/>
      <c r="P30" s="21"/>
      <c r="Q30" s="11"/>
      <c r="R30" s="6"/>
      <c r="S30" s="21"/>
    </row>
    <row r="31" spans="2:19" x14ac:dyDescent="0.25">
      <c r="B31" s="6"/>
      <c r="C31" s="21"/>
      <c r="D31" s="11"/>
      <c r="E31" s="6"/>
      <c r="F31" s="21"/>
      <c r="G31" s="6"/>
      <c r="H31" s="6"/>
      <c r="I31" s="21"/>
      <c r="O31" s="6"/>
      <c r="P31" s="21"/>
      <c r="Q31" s="11"/>
      <c r="R31" s="6"/>
      <c r="S31" s="21"/>
    </row>
    <row r="32" spans="2:19" x14ac:dyDescent="0.25">
      <c r="B32" s="6"/>
      <c r="C32" s="21"/>
      <c r="D32" s="11"/>
      <c r="E32" s="6"/>
      <c r="F32" s="21"/>
      <c r="G32" s="6"/>
      <c r="H32" s="6"/>
      <c r="I32" s="21"/>
      <c r="O32" s="6"/>
      <c r="P32" s="21"/>
      <c r="Q32" s="11"/>
      <c r="R32" s="6"/>
      <c r="S32" s="21"/>
    </row>
    <row r="33" spans="2:19" x14ac:dyDescent="0.25">
      <c r="B33" s="6"/>
      <c r="C33" s="21"/>
      <c r="D33" s="11"/>
      <c r="E33" s="6"/>
      <c r="F33" s="21"/>
      <c r="G33" s="24"/>
      <c r="H33" s="6"/>
      <c r="I33" s="25"/>
      <c r="O33" s="6"/>
      <c r="P33" s="21"/>
      <c r="Q33" s="11"/>
      <c r="R33" s="6"/>
      <c r="S33" s="25"/>
    </row>
  </sheetData>
  <mergeCells count="11">
    <mergeCell ref="A1:I1"/>
    <mergeCell ref="K1:L1"/>
    <mergeCell ref="N1:S1"/>
    <mergeCell ref="U1:V1"/>
    <mergeCell ref="K2:L2"/>
    <mergeCell ref="U2:V2"/>
    <mergeCell ref="K7:L8"/>
    <mergeCell ref="U7:V8"/>
    <mergeCell ref="U12:V13"/>
    <mergeCell ref="K13:L14"/>
    <mergeCell ref="K19:L20"/>
  </mergeCells>
  <conditionalFormatting sqref="E3:E33 H3:H33">
    <cfRule type="cellIs" dxfId="20" priority="6" operator="equal">
      <formula>"No"</formula>
    </cfRule>
  </conditionalFormatting>
  <conditionalFormatting sqref="E3:E33">
    <cfRule type="cellIs" dxfId="19" priority="7" operator="equal">
      <formula>"Pending"</formula>
    </cfRule>
  </conditionalFormatting>
  <conditionalFormatting sqref="F3:G33">
    <cfRule type="expression" dxfId="18" priority="3">
      <formula>$E3="No"</formula>
    </cfRule>
  </conditionalFormatting>
  <conditionalFormatting sqref="G3:G33">
    <cfRule type="cellIs" dxfId="17" priority="4" operator="equal">
      <formula>"No"</formula>
    </cfRule>
  </conditionalFormatting>
  <conditionalFormatting sqref="I3:I33">
    <cfRule type="expression" dxfId="16" priority="2">
      <formula>$H3="No"</formula>
    </cfRule>
  </conditionalFormatting>
  <conditionalFormatting sqref="R3:R33">
    <cfRule type="cellIs" dxfId="15" priority="5" operator="equal">
      <formula>"No"</formula>
    </cfRule>
  </conditionalFormatting>
  <conditionalFormatting sqref="S3:S33">
    <cfRule type="expression" dxfId="14" priority="1">
      <formula>$R3="No"</formula>
    </cfRule>
  </conditionalFormatting>
  <dataValidations count="4">
    <dataValidation type="custom" allowBlank="1" showInputMessage="1" showErrorMessage="1" errorTitle="Invalid Date" error="Rescheduled treatment must occur on or after the missed treatment date and within two days of the originally scheduled date." sqref="F3:F33" xr:uid="{7C4CA3A4-365F-40F9-AF44-14A40761096C}">
      <formula1>AND(F3&gt;=C3, F3&lt;=C3+2)</formula1>
    </dataValidation>
    <dataValidation type="list" allowBlank="1" showInputMessage="1" showErrorMessage="1" sqref="R3:R33 G3:H33" xr:uid="{8DCC72AE-F9D2-4661-8B30-F6761E7FBC13}">
      <formula1>"Yes, No"</formula1>
    </dataValidation>
    <dataValidation type="list" allowBlank="1" showInputMessage="1" showErrorMessage="1" sqref="B3:B33 O3:O33" xr:uid="{B76B041F-11F0-4A78-9C67-B346330216DC}">
      <formula1>"MWF, TTS"</formula1>
    </dataValidation>
    <dataValidation type="list" allowBlank="1" showInputMessage="1" showErrorMessage="1" sqref="E3:E33" xr:uid="{5BBCC45E-0354-41ED-9E2F-EEF8E0458652}">
      <formula1>"Yes, No, Pending"</formula1>
    </dataValidation>
  </dataValidations>
  <pageMargins left="0.7" right="0.7" top="0.75" bottom="0.75" header="0.3" footer="0.3"/>
  <pageSetup orientation="portrait"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5EDFD-3595-40EB-8513-8EAD0AB113BD}">
  <dimension ref="A1:V33"/>
  <sheetViews>
    <sheetView zoomScaleNormal="100" workbookViewId="0">
      <selection activeCell="A3" sqref="A3"/>
    </sheetView>
  </sheetViews>
  <sheetFormatPr defaultRowHeight="15" x14ac:dyDescent="0.25"/>
  <cols>
    <col min="1" max="1" width="23.42578125" customWidth="1"/>
    <col min="2" max="2" width="13.7109375" customWidth="1"/>
    <col min="3" max="3" width="14.140625" customWidth="1"/>
    <col min="4" max="4" width="31.28515625" customWidth="1"/>
    <col min="5" max="5" width="13.7109375" customWidth="1"/>
    <col min="6" max="6" width="15.42578125" customWidth="1"/>
    <col min="7" max="7" width="16.140625" customWidth="1"/>
    <col min="8" max="8" width="19" customWidth="1"/>
    <col min="9" max="9" width="14.28515625" customWidth="1"/>
    <col min="10" max="10" width="4.5703125" customWidth="1"/>
    <col min="11" max="11" width="33.7109375" customWidth="1"/>
    <col min="12" max="12" width="8" customWidth="1"/>
    <col min="13" max="13" width="3.85546875" customWidth="1"/>
    <col min="14" max="14" width="27.85546875" customWidth="1"/>
    <col min="15" max="15" width="13.5703125" customWidth="1"/>
    <col min="16" max="16" width="14.140625" bestFit="1" customWidth="1"/>
    <col min="17" max="17" width="31" customWidth="1"/>
    <col min="18" max="18" width="20.42578125" customWidth="1"/>
    <col min="19" max="19" width="14.140625" customWidth="1"/>
    <col min="20" max="20" width="4.28515625" customWidth="1"/>
    <col min="21" max="21" width="36.28515625" bestFit="1" customWidth="1"/>
  </cols>
  <sheetData>
    <row r="1" spans="1:22" ht="33" customHeight="1" thickBot="1" x14ac:dyDescent="0.3">
      <c r="A1" s="39" t="s">
        <v>1</v>
      </c>
      <c r="B1" s="39"/>
      <c r="C1" s="39"/>
      <c r="D1" s="39"/>
      <c r="E1" s="39"/>
      <c r="F1" s="39"/>
      <c r="G1" s="39"/>
      <c r="H1" s="39"/>
      <c r="I1" s="39"/>
      <c r="K1" s="39" t="s">
        <v>2</v>
      </c>
      <c r="L1" s="39"/>
      <c r="N1" s="39" t="s">
        <v>3</v>
      </c>
      <c r="O1" s="39"/>
      <c r="P1" s="39"/>
      <c r="Q1" s="39"/>
      <c r="R1" s="39"/>
      <c r="S1" s="40"/>
      <c r="U1" s="39" t="s">
        <v>4</v>
      </c>
      <c r="V1" s="39"/>
    </row>
    <row r="2" spans="1:22" ht="51.75" thickBot="1" x14ac:dyDescent="0.3">
      <c r="A2" s="18" t="s">
        <v>5</v>
      </c>
      <c r="B2" s="18" t="s">
        <v>15</v>
      </c>
      <c r="C2" s="19" t="s">
        <v>7</v>
      </c>
      <c r="D2" s="18" t="s">
        <v>8</v>
      </c>
      <c r="E2" s="19" t="s">
        <v>9</v>
      </c>
      <c r="F2" s="18" t="s">
        <v>10</v>
      </c>
      <c r="G2" s="18" t="s">
        <v>35</v>
      </c>
      <c r="H2" s="18" t="s">
        <v>12</v>
      </c>
      <c r="I2" s="18" t="s">
        <v>13</v>
      </c>
      <c r="K2" s="43" t="s">
        <v>14</v>
      </c>
      <c r="L2" s="44"/>
      <c r="N2" s="18" t="s">
        <v>5</v>
      </c>
      <c r="O2" s="18" t="s">
        <v>15</v>
      </c>
      <c r="P2" s="19" t="s">
        <v>69</v>
      </c>
      <c r="Q2" s="19" t="s">
        <v>17</v>
      </c>
      <c r="R2" s="18" t="s">
        <v>18</v>
      </c>
      <c r="S2" s="18" t="s">
        <v>13</v>
      </c>
      <c r="U2" s="43" t="s">
        <v>19</v>
      </c>
      <c r="V2" s="44"/>
    </row>
    <row r="3" spans="1:22" x14ac:dyDescent="0.25">
      <c r="A3" s="1"/>
      <c r="B3" s="6"/>
      <c r="C3" s="20"/>
      <c r="D3" s="11"/>
      <c r="E3" s="6"/>
      <c r="F3" s="21"/>
      <c r="G3" s="6"/>
      <c r="H3" s="6"/>
      <c r="I3" s="21"/>
      <c r="K3" s="4" t="s">
        <v>20</v>
      </c>
      <c r="L3" s="5">
        <f>COUNTIF(Table1535243446485052545658606264[[Rescheduled Treatment Offered ]],"Yes")</f>
        <v>0</v>
      </c>
      <c r="N3" s="1"/>
      <c r="O3" s="6"/>
      <c r="P3" s="20"/>
      <c r="Q3" s="11"/>
      <c r="R3" s="6"/>
      <c r="S3" s="21"/>
      <c r="U3" s="4" t="s">
        <v>37</v>
      </c>
      <c r="V3" s="5">
        <f>COUNT(Table146276373547495153555759616365[Date Education Completed (MM/DD/YY)])</f>
        <v>0</v>
      </c>
    </row>
    <row r="4" spans="1:22" ht="15.75" thickBot="1" x14ac:dyDescent="0.3">
      <c r="B4" s="6"/>
      <c r="C4" s="21"/>
      <c r="D4" s="11"/>
      <c r="E4" s="6"/>
      <c r="F4" s="21"/>
      <c r="G4" s="6"/>
      <c r="H4" s="6"/>
      <c r="I4" s="21"/>
      <c r="K4" s="2" t="s">
        <v>22</v>
      </c>
      <c r="L4" s="3">
        <f>COUNT(Table1535243446485052545658606264[Date of Missed Treatment (MM/DD/YY)])</f>
        <v>0</v>
      </c>
      <c r="O4" s="6"/>
      <c r="P4" s="21"/>
      <c r="Q4" s="11"/>
      <c r="R4" s="6"/>
      <c r="S4" s="21"/>
      <c r="U4" s="2" t="s">
        <v>23</v>
      </c>
      <c r="V4" s="3">
        <f>COUNT(Table146276373547495153555759616365[Date of Shortened  Treatment (MM/DD/YY)])</f>
        <v>0</v>
      </c>
    </row>
    <row r="5" spans="1:22" ht="15.75" thickBot="1" x14ac:dyDescent="0.3">
      <c r="B5" s="6"/>
      <c r="C5" s="21"/>
      <c r="D5" s="11"/>
      <c r="E5" s="6"/>
      <c r="F5" s="21"/>
      <c r="G5" s="6"/>
      <c r="H5" s="6"/>
      <c r="I5" s="21"/>
      <c r="K5" s="7" t="s">
        <v>24</v>
      </c>
      <c r="L5" s="8" t="e">
        <f>IF(L4&gt;0, L3/L4, NA())</f>
        <v>#N/A</v>
      </c>
      <c r="O5" s="6"/>
      <c r="P5" s="21"/>
      <c r="Q5" s="11"/>
      <c r="R5" s="6"/>
      <c r="S5" s="21"/>
      <c r="U5" s="7" t="s">
        <v>24</v>
      </c>
      <c r="V5" s="8" t="e">
        <f>IF(V4&gt;0, V3/V4, NA())</f>
        <v>#N/A</v>
      </c>
    </row>
    <row r="6" spans="1:22" ht="15.75" thickBot="1" x14ac:dyDescent="0.3">
      <c r="B6" s="6"/>
      <c r="C6" s="21"/>
      <c r="D6" s="11"/>
      <c r="E6" s="6"/>
      <c r="F6" s="21"/>
      <c r="G6" s="6"/>
      <c r="H6" s="6"/>
      <c r="I6" s="21"/>
      <c r="K6" s="9"/>
      <c r="L6" s="10"/>
      <c r="O6" s="6"/>
      <c r="P6" s="21"/>
      <c r="Q6" s="11"/>
      <c r="R6" s="6"/>
      <c r="S6" s="21"/>
    </row>
    <row r="7" spans="1:22" ht="15.75" customHeight="1" x14ac:dyDescent="0.25">
      <c r="B7" s="6"/>
      <c r="C7" s="21"/>
      <c r="D7" s="11"/>
      <c r="E7" s="6"/>
      <c r="F7" s="21"/>
      <c r="G7" s="6"/>
      <c r="H7" s="6"/>
      <c r="I7" s="21"/>
      <c r="K7" s="45" t="s">
        <v>25</v>
      </c>
      <c r="L7" s="46"/>
      <c r="O7" s="6"/>
      <c r="P7" s="21"/>
      <c r="Q7" s="11"/>
      <c r="R7" s="6"/>
      <c r="S7" s="21"/>
      <c r="U7" s="35" t="s">
        <v>26</v>
      </c>
      <c r="V7" s="36"/>
    </row>
    <row r="8" spans="1:22" ht="15.75" thickBot="1" x14ac:dyDescent="0.3">
      <c r="B8" s="6"/>
      <c r="C8" s="21"/>
      <c r="D8" s="11"/>
      <c r="E8" s="6"/>
      <c r="F8" s="21"/>
      <c r="G8" s="6"/>
      <c r="H8" s="6"/>
      <c r="I8" s="21"/>
      <c r="K8" s="47"/>
      <c r="L8" s="48"/>
      <c r="O8" s="6"/>
      <c r="P8" s="21"/>
      <c r="Q8" s="11"/>
      <c r="R8" s="6"/>
      <c r="S8" s="21"/>
      <c r="U8" s="37"/>
      <c r="V8" s="38"/>
    </row>
    <row r="9" spans="1:22" x14ac:dyDescent="0.25">
      <c r="B9" s="6"/>
      <c r="C9" s="21"/>
      <c r="D9" s="11"/>
      <c r="E9" s="6"/>
      <c r="F9" s="21"/>
      <c r="G9" s="6"/>
      <c r="H9" s="6"/>
      <c r="I9" s="21"/>
      <c r="K9" s="4" t="s">
        <v>27</v>
      </c>
      <c r="L9" s="5">
        <f>COUNTIF(Table1535243446485052545658606264[Offered Patient Education on Missed Treatment],"Yes")</f>
        <v>0</v>
      </c>
      <c r="O9" s="6"/>
      <c r="P9" s="21"/>
      <c r="Q9" s="11"/>
      <c r="R9" s="6"/>
      <c r="S9" s="21"/>
      <c r="U9" s="4" t="s">
        <v>3</v>
      </c>
      <c r="V9" s="5">
        <f>COUNT(Table146276373547495153555759616365[Date of Shortened  Treatment (MM/DD/YY)])</f>
        <v>0</v>
      </c>
    </row>
    <row r="10" spans="1:22" ht="15.75" thickBot="1" x14ac:dyDescent="0.3">
      <c r="B10" s="6"/>
      <c r="C10" s="21"/>
      <c r="D10" s="11"/>
      <c r="E10" s="6"/>
      <c r="F10" s="21"/>
      <c r="G10" s="6"/>
      <c r="H10" s="6"/>
      <c r="I10" s="21"/>
      <c r="K10" s="2" t="s">
        <v>22</v>
      </c>
      <c r="L10" s="3">
        <f>COUNT(Table1535243446485052545658606264[Date of Missed Treatment (MM/DD/YY)])</f>
        <v>0</v>
      </c>
      <c r="O10" s="6"/>
      <c r="P10" s="21"/>
      <c r="Q10" s="11"/>
      <c r="R10" s="6"/>
      <c r="S10" s="21"/>
      <c r="U10" s="22" t="s">
        <v>28</v>
      </c>
      <c r="V10" s="16"/>
    </row>
    <row r="11" spans="1:22" ht="15.75" thickBot="1" x14ac:dyDescent="0.3">
      <c r="B11" s="6"/>
      <c r="C11" s="21"/>
      <c r="D11" s="11"/>
      <c r="E11" s="6"/>
      <c r="F11" s="21"/>
      <c r="G11" s="6"/>
      <c r="H11" s="6"/>
      <c r="I11" s="21"/>
      <c r="K11" s="7" t="s">
        <v>24</v>
      </c>
      <c r="L11" s="8" t="e">
        <f>IF(L10&gt;0, L9/L10, NA())</f>
        <v>#N/A</v>
      </c>
      <c r="O11" s="6"/>
      <c r="P11" s="21"/>
      <c r="Q11" s="11"/>
      <c r="R11" s="6"/>
      <c r="S11" s="21"/>
      <c r="U11" s="23" t="s">
        <v>29</v>
      </c>
      <c r="V11" s="8" t="e">
        <f>IF(V10&gt;0, V9/V10, NA())</f>
        <v>#N/A</v>
      </c>
    </row>
    <row r="12" spans="1:22" ht="15.75" customHeight="1" thickBot="1" x14ac:dyDescent="0.3">
      <c r="B12" s="6"/>
      <c r="C12" s="21"/>
      <c r="D12" s="11"/>
      <c r="E12" s="6"/>
      <c r="F12" s="21"/>
      <c r="G12" s="6"/>
      <c r="H12" s="6"/>
      <c r="I12" s="21"/>
      <c r="O12" s="6"/>
      <c r="P12" s="21"/>
      <c r="Q12" s="11"/>
      <c r="R12" s="6"/>
      <c r="S12" s="21"/>
      <c r="U12" s="41" t="s">
        <v>30</v>
      </c>
      <c r="V12" s="41"/>
    </row>
    <row r="13" spans="1:22" ht="15" customHeight="1" x14ac:dyDescent="0.25">
      <c r="B13" s="6"/>
      <c r="C13" s="21"/>
      <c r="D13" s="11"/>
      <c r="E13" s="6"/>
      <c r="F13" s="21"/>
      <c r="G13" s="6"/>
      <c r="H13" s="6"/>
      <c r="I13" s="21"/>
      <c r="K13" s="35" t="s">
        <v>31</v>
      </c>
      <c r="L13" s="36"/>
      <c r="O13" s="6"/>
      <c r="P13" s="21"/>
      <c r="Q13" s="11"/>
      <c r="R13" s="6"/>
      <c r="S13" s="21"/>
      <c r="U13" s="42"/>
      <c r="V13" s="42"/>
    </row>
    <row r="14" spans="1:22" ht="15.75" thickBot="1" x14ac:dyDescent="0.3">
      <c r="B14" s="6"/>
      <c r="C14" s="21"/>
      <c r="D14" s="11"/>
      <c r="E14" s="6"/>
      <c r="F14" s="21"/>
      <c r="G14" s="6"/>
      <c r="H14" s="6"/>
      <c r="I14" s="21"/>
      <c r="K14" s="37"/>
      <c r="L14" s="38"/>
      <c r="O14" s="6"/>
      <c r="P14" s="21"/>
      <c r="Q14" s="11"/>
      <c r="R14" s="6"/>
      <c r="S14" s="21"/>
    </row>
    <row r="15" spans="1:22" x14ac:dyDescent="0.25">
      <c r="B15" s="6"/>
      <c r="C15" s="21"/>
      <c r="D15" s="11"/>
      <c r="E15" s="6"/>
      <c r="F15" s="21"/>
      <c r="G15" s="6"/>
      <c r="H15" s="6"/>
      <c r="I15" s="21"/>
      <c r="K15" s="4" t="s">
        <v>32</v>
      </c>
      <c r="L15" s="5">
        <f>COUNT(Table1535243446485052545658606264[Date of Rescheduled Treatment (MM/DD/YY)])</f>
        <v>0</v>
      </c>
      <c r="O15" s="6"/>
      <c r="P15" s="21"/>
      <c r="Q15" s="11"/>
      <c r="R15" s="6"/>
      <c r="S15" s="21"/>
    </row>
    <row r="16" spans="1:22" ht="15.75" thickBot="1" x14ac:dyDescent="0.3">
      <c r="B16" s="6"/>
      <c r="C16" s="21"/>
      <c r="D16" s="11"/>
      <c r="E16" s="6"/>
      <c r="F16" s="21"/>
      <c r="G16" s="6"/>
      <c r="H16" s="6"/>
      <c r="I16" s="21"/>
      <c r="K16" s="2" t="s">
        <v>22</v>
      </c>
      <c r="L16" s="3">
        <f>COUNT(Table1535243446485052545658606264[Date of Missed Treatment (MM/DD/YY)])</f>
        <v>0</v>
      </c>
      <c r="O16" s="6"/>
      <c r="P16" s="21"/>
      <c r="Q16" s="11"/>
      <c r="R16" s="6"/>
      <c r="S16" s="21"/>
    </row>
    <row r="17" spans="2:19" ht="15.75" thickBot="1" x14ac:dyDescent="0.3">
      <c r="B17" s="6"/>
      <c r="C17" s="21"/>
      <c r="D17" s="11"/>
      <c r="E17" s="6"/>
      <c r="F17" s="21"/>
      <c r="G17" s="6"/>
      <c r="H17" s="6"/>
      <c r="I17" s="21"/>
      <c r="K17" s="7" t="s">
        <v>24</v>
      </c>
      <c r="L17" s="8" t="e">
        <f>IF(L16&gt;0, L15/L16, NA())</f>
        <v>#N/A</v>
      </c>
      <c r="O17" s="6"/>
      <c r="P17" s="21"/>
      <c r="Q17" s="11"/>
      <c r="R17" s="6"/>
      <c r="S17" s="21"/>
    </row>
    <row r="18" spans="2:19" ht="15.75" thickBot="1" x14ac:dyDescent="0.3">
      <c r="B18" s="6"/>
      <c r="C18" s="21"/>
      <c r="D18" s="11"/>
      <c r="E18" s="6"/>
      <c r="F18" s="21"/>
      <c r="G18" s="6"/>
      <c r="H18" s="6"/>
      <c r="I18" s="21"/>
      <c r="O18" s="6"/>
      <c r="P18" s="21"/>
      <c r="Q18" s="11"/>
      <c r="R18" s="6"/>
      <c r="S18" s="21"/>
    </row>
    <row r="19" spans="2:19" ht="15" customHeight="1" x14ac:dyDescent="0.25">
      <c r="B19" s="6"/>
      <c r="C19" s="21"/>
      <c r="D19" s="11"/>
      <c r="E19" s="6"/>
      <c r="F19" s="21"/>
      <c r="G19" s="6"/>
      <c r="H19" s="6"/>
      <c r="I19" s="21"/>
      <c r="K19" s="35" t="s">
        <v>33</v>
      </c>
      <c r="L19" s="36"/>
      <c r="O19" s="6"/>
      <c r="P19" s="21"/>
      <c r="Q19" s="11"/>
      <c r="R19" s="6"/>
      <c r="S19" s="21"/>
    </row>
    <row r="20" spans="2:19" ht="15.75" thickBot="1" x14ac:dyDescent="0.3">
      <c r="B20" s="6"/>
      <c r="C20" s="21"/>
      <c r="D20" s="11"/>
      <c r="E20" s="6"/>
      <c r="F20" s="21"/>
      <c r="G20" s="6"/>
      <c r="H20" s="6"/>
      <c r="I20" s="21"/>
      <c r="K20" s="37"/>
      <c r="L20" s="38"/>
      <c r="O20" s="6"/>
      <c r="P20" s="21"/>
      <c r="Q20" s="11"/>
      <c r="R20" s="6"/>
      <c r="S20" s="21"/>
    </row>
    <row r="21" spans="2:19" x14ac:dyDescent="0.25">
      <c r="B21" s="6"/>
      <c r="C21" s="21"/>
      <c r="D21" s="11"/>
      <c r="E21" s="6"/>
      <c r="F21" s="21"/>
      <c r="G21" s="6"/>
      <c r="H21" s="6"/>
      <c r="I21" s="21"/>
      <c r="K21" s="4" t="s">
        <v>34</v>
      </c>
      <c r="L21" s="5">
        <f>COUNTIF(Table1535243446485052545658606264[[Patient Attended Rescheduled Treatment ]],"Yes")</f>
        <v>0</v>
      </c>
      <c r="O21" s="6"/>
      <c r="P21" s="21"/>
      <c r="Q21" s="11"/>
      <c r="R21" s="6"/>
      <c r="S21" s="21"/>
    </row>
    <row r="22" spans="2:19" ht="15.75" thickBot="1" x14ac:dyDescent="0.3">
      <c r="B22" s="6"/>
      <c r="C22" s="21"/>
      <c r="D22" s="11"/>
      <c r="E22" s="6"/>
      <c r="F22" s="21"/>
      <c r="G22" s="6"/>
      <c r="H22" s="6"/>
      <c r="I22" s="21"/>
      <c r="K22" s="2" t="s">
        <v>22</v>
      </c>
      <c r="L22" s="3">
        <f>COUNT(Table1535243446485052545658606264[Date of Missed Treatment (MM/DD/YY)])</f>
        <v>0</v>
      </c>
      <c r="O22" s="6"/>
      <c r="P22" s="21"/>
      <c r="Q22" s="11"/>
      <c r="R22" s="6"/>
      <c r="S22" s="21"/>
    </row>
    <row r="23" spans="2:19" ht="15.75" thickBot="1" x14ac:dyDescent="0.3">
      <c r="B23" s="6"/>
      <c r="C23" s="21"/>
      <c r="D23" s="11"/>
      <c r="E23" s="6"/>
      <c r="F23" s="21"/>
      <c r="G23" s="6"/>
      <c r="H23" s="6"/>
      <c r="I23" s="21"/>
      <c r="K23" s="7" t="s">
        <v>24</v>
      </c>
      <c r="L23" s="8" t="e">
        <f>IF(L22&gt;0, L21/L22, NA())</f>
        <v>#N/A</v>
      </c>
      <c r="O23" s="6"/>
      <c r="P23" s="21"/>
      <c r="Q23" s="11"/>
      <c r="R23" s="6"/>
      <c r="S23" s="21"/>
    </row>
    <row r="24" spans="2:19" x14ac:dyDescent="0.25">
      <c r="B24" s="6"/>
      <c r="C24" s="21"/>
      <c r="D24" s="11"/>
      <c r="E24" s="6"/>
      <c r="F24" s="21"/>
      <c r="G24" s="6"/>
      <c r="H24" s="6"/>
      <c r="I24" s="21"/>
      <c r="O24" s="6"/>
      <c r="P24" s="21"/>
      <c r="Q24" s="11"/>
      <c r="R24" s="6"/>
      <c r="S24" s="21"/>
    </row>
    <row r="25" spans="2:19" x14ac:dyDescent="0.25">
      <c r="B25" s="6"/>
      <c r="C25" s="21"/>
      <c r="D25" s="11"/>
      <c r="E25" s="6"/>
      <c r="F25" s="21"/>
      <c r="G25" s="6"/>
      <c r="H25" s="6"/>
      <c r="I25" s="21"/>
      <c r="O25" s="6"/>
      <c r="P25" s="21"/>
      <c r="Q25" s="11"/>
      <c r="R25" s="6"/>
      <c r="S25" s="21"/>
    </row>
    <row r="26" spans="2:19" x14ac:dyDescent="0.25">
      <c r="B26" s="6"/>
      <c r="C26" s="21"/>
      <c r="D26" s="11"/>
      <c r="E26" s="6"/>
      <c r="F26" s="21"/>
      <c r="G26" s="6"/>
      <c r="H26" s="6"/>
      <c r="I26" s="21"/>
      <c r="O26" s="6"/>
      <c r="P26" s="21"/>
      <c r="Q26" s="11"/>
      <c r="R26" s="6"/>
      <c r="S26" s="21"/>
    </row>
    <row r="27" spans="2:19" x14ac:dyDescent="0.25">
      <c r="B27" s="6"/>
      <c r="C27" s="21"/>
      <c r="D27" s="11"/>
      <c r="E27" s="6"/>
      <c r="F27" s="21"/>
      <c r="G27" s="6"/>
      <c r="H27" s="6"/>
      <c r="I27" s="21"/>
      <c r="O27" s="6"/>
      <c r="P27" s="21"/>
      <c r="Q27" s="11"/>
      <c r="R27" s="6"/>
      <c r="S27" s="21"/>
    </row>
    <row r="28" spans="2:19" x14ac:dyDescent="0.25">
      <c r="B28" s="6"/>
      <c r="C28" s="21"/>
      <c r="D28" s="11"/>
      <c r="E28" s="6"/>
      <c r="F28" s="21"/>
      <c r="G28" s="6"/>
      <c r="H28" s="6"/>
      <c r="I28" s="21"/>
      <c r="O28" s="6"/>
      <c r="P28" s="21"/>
      <c r="Q28" s="11"/>
      <c r="R28" s="6"/>
      <c r="S28" s="21"/>
    </row>
    <row r="29" spans="2:19" x14ac:dyDescent="0.25">
      <c r="B29" s="6"/>
      <c r="C29" s="21"/>
      <c r="D29" s="11"/>
      <c r="E29" s="6"/>
      <c r="F29" s="21"/>
      <c r="G29" s="6"/>
      <c r="H29" s="6"/>
      <c r="I29" s="21"/>
      <c r="O29" s="6"/>
      <c r="P29" s="21"/>
      <c r="Q29" s="11"/>
      <c r="R29" s="6"/>
      <c r="S29" s="21"/>
    </row>
    <row r="30" spans="2:19" x14ac:dyDescent="0.25">
      <c r="B30" s="6"/>
      <c r="C30" s="21"/>
      <c r="D30" s="11"/>
      <c r="E30" s="6"/>
      <c r="F30" s="21"/>
      <c r="G30" s="6"/>
      <c r="H30" s="6"/>
      <c r="I30" s="21"/>
      <c r="O30" s="6"/>
      <c r="P30" s="21"/>
      <c r="Q30" s="11"/>
      <c r="R30" s="6"/>
      <c r="S30" s="21"/>
    </row>
    <row r="31" spans="2:19" x14ac:dyDescent="0.25">
      <c r="B31" s="6"/>
      <c r="C31" s="21"/>
      <c r="D31" s="11"/>
      <c r="E31" s="6"/>
      <c r="F31" s="21"/>
      <c r="G31" s="6"/>
      <c r="H31" s="6"/>
      <c r="I31" s="21"/>
      <c r="O31" s="6"/>
      <c r="P31" s="21"/>
      <c r="Q31" s="11"/>
      <c r="R31" s="6"/>
      <c r="S31" s="21"/>
    </row>
    <row r="32" spans="2:19" x14ac:dyDescent="0.25">
      <c r="B32" s="6"/>
      <c r="C32" s="21"/>
      <c r="D32" s="11"/>
      <c r="E32" s="6"/>
      <c r="F32" s="21"/>
      <c r="G32" s="6"/>
      <c r="H32" s="6"/>
      <c r="I32" s="21"/>
      <c r="O32" s="6"/>
      <c r="P32" s="21"/>
      <c r="Q32" s="11"/>
      <c r="R32" s="6"/>
      <c r="S32" s="21"/>
    </row>
    <row r="33" spans="2:19" x14ac:dyDescent="0.25">
      <c r="B33" s="6"/>
      <c r="C33" s="21"/>
      <c r="D33" s="11"/>
      <c r="E33" s="6"/>
      <c r="F33" s="21"/>
      <c r="G33" s="24"/>
      <c r="H33" s="6"/>
      <c r="I33" s="25"/>
      <c r="O33" s="6"/>
      <c r="P33" s="21"/>
      <c r="Q33" s="11"/>
      <c r="R33" s="6"/>
      <c r="S33" s="25"/>
    </row>
  </sheetData>
  <mergeCells count="11">
    <mergeCell ref="A1:I1"/>
    <mergeCell ref="K1:L1"/>
    <mergeCell ref="N1:S1"/>
    <mergeCell ref="U1:V1"/>
    <mergeCell ref="K2:L2"/>
    <mergeCell ref="U2:V2"/>
    <mergeCell ref="K7:L8"/>
    <mergeCell ref="U7:V8"/>
    <mergeCell ref="U12:V13"/>
    <mergeCell ref="K13:L14"/>
    <mergeCell ref="K19:L20"/>
  </mergeCells>
  <conditionalFormatting sqref="E3:E33 H3:H33">
    <cfRule type="cellIs" dxfId="13" priority="6" operator="equal">
      <formula>"No"</formula>
    </cfRule>
  </conditionalFormatting>
  <conditionalFormatting sqref="E3:E33">
    <cfRule type="cellIs" dxfId="12" priority="7" operator="equal">
      <formula>"Pending"</formula>
    </cfRule>
  </conditionalFormatting>
  <conditionalFormatting sqref="F3:G33">
    <cfRule type="expression" dxfId="11" priority="3">
      <formula>$E3="No"</formula>
    </cfRule>
  </conditionalFormatting>
  <conditionalFormatting sqref="G3:G33">
    <cfRule type="cellIs" dxfId="10" priority="4" operator="equal">
      <formula>"No"</formula>
    </cfRule>
  </conditionalFormatting>
  <conditionalFormatting sqref="I3:I33">
    <cfRule type="expression" dxfId="9" priority="2">
      <formula>$H3="No"</formula>
    </cfRule>
  </conditionalFormatting>
  <conditionalFormatting sqref="R3:R33">
    <cfRule type="cellIs" dxfId="8" priority="5" operator="equal">
      <formula>"No"</formula>
    </cfRule>
  </conditionalFormatting>
  <conditionalFormatting sqref="S3:S33">
    <cfRule type="expression" dxfId="7" priority="1">
      <formula>$R3="No"</formula>
    </cfRule>
  </conditionalFormatting>
  <dataValidations count="4">
    <dataValidation type="list" allowBlank="1" showInputMessage="1" showErrorMessage="1" sqref="E3:E33" xr:uid="{15C47C31-4ECF-4336-9F21-CF1B9367362E}">
      <formula1>"Yes, No, Pending"</formula1>
    </dataValidation>
    <dataValidation type="list" allowBlank="1" showInputMessage="1" showErrorMessage="1" sqref="B3:B33 O3:O33" xr:uid="{82EB62B0-08EE-4B9D-B763-E8857A8C5FA0}">
      <formula1>"MWF, TTS"</formula1>
    </dataValidation>
    <dataValidation type="list" allowBlank="1" showInputMessage="1" showErrorMessage="1" sqref="R3:R33 G3:H33" xr:uid="{27D2B27F-A768-481A-96AE-2948410FC294}">
      <formula1>"Yes, No"</formula1>
    </dataValidation>
    <dataValidation type="custom" allowBlank="1" showInputMessage="1" showErrorMessage="1" errorTitle="Invalid Date" error="Rescheduled treatment must occur on or after the missed treatment date and within two days of the originally scheduled date." sqref="F3:F33" xr:uid="{860576C8-BA5F-479E-B1D1-ACDCD99651D9}">
      <formula1>AND(F3&gt;=C3, F3&lt;=C3+2)</formula1>
    </dataValidation>
  </dataValidations>
  <pageMargins left="0.7" right="0.7" top="0.75" bottom="0.75" header="0.3" footer="0.3"/>
  <pageSetup orientation="portrait" r:id="rId1"/>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152F3-0789-4833-95F8-38C2567F0491}">
  <dimension ref="A1:V33"/>
  <sheetViews>
    <sheetView zoomScaleNormal="100" workbookViewId="0">
      <selection activeCell="A3" sqref="A3"/>
    </sheetView>
  </sheetViews>
  <sheetFormatPr defaultRowHeight="15" x14ac:dyDescent="0.25"/>
  <cols>
    <col min="1" max="1" width="23.42578125" customWidth="1"/>
    <col min="2" max="2" width="13.7109375" customWidth="1"/>
    <col min="3" max="3" width="14.140625" customWidth="1"/>
    <col min="4" max="4" width="31.28515625" customWidth="1"/>
    <col min="5" max="5" width="13.7109375" customWidth="1"/>
    <col min="6" max="6" width="15.42578125" customWidth="1"/>
    <col min="7" max="7" width="16.140625" customWidth="1"/>
    <col min="8" max="8" width="19" customWidth="1"/>
    <col min="9" max="9" width="14.28515625" customWidth="1"/>
    <col min="10" max="10" width="4.5703125" customWidth="1"/>
    <col min="11" max="11" width="33.7109375" customWidth="1"/>
    <col min="12" max="12" width="8" customWidth="1"/>
    <col min="13" max="13" width="3.85546875" customWidth="1"/>
    <col min="14" max="14" width="27.85546875" customWidth="1"/>
    <col min="15" max="15" width="13.5703125" customWidth="1"/>
    <col min="16" max="16" width="14.140625" bestFit="1" customWidth="1"/>
    <col min="17" max="17" width="31" customWidth="1"/>
    <col min="18" max="18" width="20.42578125" customWidth="1"/>
    <col min="19" max="19" width="14.140625" customWidth="1"/>
    <col min="20" max="20" width="4.28515625" customWidth="1"/>
    <col min="21" max="21" width="36.28515625" bestFit="1" customWidth="1"/>
  </cols>
  <sheetData>
    <row r="1" spans="1:22" ht="33" customHeight="1" thickBot="1" x14ac:dyDescent="0.3">
      <c r="A1" s="39" t="s">
        <v>1</v>
      </c>
      <c r="B1" s="39"/>
      <c r="C1" s="39"/>
      <c r="D1" s="39"/>
      <c r="E1" s="39"/>
      <c r="F1" s="39"/>
      <c r="G1" s="39"/>
      <c r="H1" s="39"/>
      <c r="I1" s="39"/>
      <c r="K1" s="39" t="s">
        <v>2</v>
      </c>
      <c r="L1" s="39"/>
      <c r="N1" s="39" t="s">
        <v>3</v>
      </c>
      <c r="O1" s="39"/>
      <c r="P1" s="39"/>
      <c r="Q1" s="39"/>
      <c r="R1" s="39"/>
      <c r="S1" s="40"/>
      <c r="U1" s="39" t="s">
        <v>4</v>
      </c>
      <c r="V1" s="39"/>
    </row>
    <row r="2" spans="1:22" ht="51.75" thickBot="1" x14ac:dyDescent="0.3">
      <c r="A2" s="18" t="s">
        <v>5</v>
      </c>
      <c r="B2" s="18" t="s">
        <v>15</v>
      </c>
      <c r="C2" s="19" t="s">
        <v>7</v>
      </c>
      <c r="D2" s="18" t="s">
        <v>8</v>
      </c>
      <c r="E2" s="19" t="s">
        <v>9</v>
      </c>
      <c r="F2" s="18" t="s">
        <v>10</v>
      </c>
      <c r="G2" s="18" t="s">
        <v>70</v>
      </c>
      <c r="H2" s="18" t="s">
        <v>12</v>
      </c>
      <c r="I2" s="18" t="s">
        <v>13</v>
      </c>
      <c r="K2" s="43" t="s">
        <v>14</v>
      </c>
      <c r="L2" s="44"/>
      <c r="N2" s="18" t="s">
        <v>5</v>
      </c>
      <c r="O2" s="18" t="s">
        <v>15</v>
      </c>
      <c r="P2" s="19" t="s">
        <v>69</v>
      </c>
      <c r="Q2" s="19" t="s">
        <v>17</v>
      </c>
      <c r="R2" s="18" t="s">
        <v>18</v>
      </c>
      <c r="S2" s="18" t="s">
        <v>13</v>
      </c>
      <c r="U2" s="43" t="s">
        <v>19</v>
      </c>
      <c r="V2" s="44"/>
    </row>
    <row r="3" spans="1:22" x14ac:dyDescent="0.25">
      <c r="A3" s="1"/>
      <c r="B3" s="6"/>
      <c r="C3" s="20"/>
      <c r="D3" s="11"/>
      <c r="E3" s="6"/>
      <c r="F3" s="21"/>
      <c r="G3" s="6"/>
      <c r="H3" s="6"/>
      <c r="I3" s="21"/>
      <c r="K3" s="4" t="s">
        <v>20</v>
      </c>
      <c r="L3" s="5">
        <f>COUNTIF(Table153524344648505254565860626466[[Rescheduled Treatment Offered ]],"Yes")</f>
        <v>0</v>
      </c>
      <c r="N3" s="1"/>
      <c r="O3" s="6"/>
      <c r="P3" s="20"/>
      <c r="Q3" s="11"/>
      <c r="R3" s="6"/>
      <c r="S3" s="21"/>
      <c r="U3" s="4" t="s">
        <v>37</v>
      </c>
      <c r="V3" s="5">
        <f>COUNT(Table14627637354749515355575961636567[Date Education Completed (MM/DD/YY)])</f>
        <v>0</v>
      </c>
    </row>
    <row r="4" spans="1:22" ht="15.75" thickBot="1" x14ac:dyDescent="0.3">
      <c r="B4" s="6"/>
      <c r="C4" s="21"/>
      <c r="D4" s="11"/>
      <c r="E4" s="6"/>
      <c r="F4" s="21"/>
      <c r="G4" s="6"/>
      <c r="H4" s="6"/>
      <c r="I4" s="21"/>
      <c r="K4" s="2" t="s">
        <v>22</v>
      </c>
      <c r="L4" s="3">
        <f>COUNT(Table153524344648505254565860626466[Date of Missed Treatment (MM/DD/YY)])</f>
        <v>0</v>
      </c>
      <c r="O4" s="6"/>
      <c r="P4" s="21"/>
      <c r="Q4" s="11"/>
      <c r="R4" s="6"/>
      <c r="S4" s="21"/>
      <c r="U4" s="2" t="s">
        <v>23</v>
      </c>
      <c r="V4" s="3">
        <f>COUNT(Table14627637354749515355575961636567[Date of Shortened  Treatment (MM/DD/YY)])</f>
        <v>0</v>
      </c>
    </row>
    <row r="5" spans="1:22" ht="15.75" thickBot="1" x14ac:dyDescent="0.3">
      <c r="B5" s="6"/>
      <c r="C5" s="21"/>
      <c r="D5" s="11"/>
      <c r="E5" s="6"/>
      <c r="F5" s="21"/>
      <c r="G5" s="6"/>
      <c r="H5" s="6"/>
      <c r="I5" s="21"/>
      <c r="K5" s="7" t="s">
        <v>24</v>
      </c>
      <c r="L5" s="8" t="e">
        <f>IF(L4&gt;0, L3/L4, NA())</f>
        <v>#N/A</v>
      </c>
      <c r="O5" s="6"/>
      <c r="P5" s="21"/>
      <c r="Q5" s="11"/>
      <c r="R5" s="6"/>
      <c r="S5" s="21"/>
      <c r="U5" s="7" t="s">
        <v>24</v>
      </c>
      <c r="V5" s="8" t="e">
        <f>IF(V4&gt;0, V3/V4, NA())</f>
        <v>#N/A</v>
      </c>
    </row>
    <row r="6" spans="1:22" ht="15.75" thickBot="1" x14ac:dyDescent="0.3">
      <c r="B6" s="6"/>
      <c r="C6" s="21"/>
      <c r="D6" s="11"/>
      <c r="E6" s="6"/>
      <c r="F6" s="21"/>
      <c r="G6" s="6"/>
      <c r="H6" s="6"/>
      <c r="I6" s="21"/>
      <c r="K6" s="9"/>
      <c r="L6" s="10"/>
      <c r="O6" s="6"/>
      <c r="P6" s="21"/>
      <c r="Q6" s="11"/>
      <c r="R6" s="6"/>
      <c r="S6" s="21"/>
    </row>
    <row r="7" spans="1:22" ht="15.75" customHeight="1" x14ac:dyDescent="0.25">
      <c r="B7" s="6"/>
      <c r="C7" s="21"/>
      <c r="D7" s="11"/>
      <c r="E7" s="6"/>
      <c r="F7" s="21"/>
      <c r="G7" s="6"/>
      <c r="H7" s="6"/>
      <c r="I7" s="21"/>
      <c r="K7" s="45" t="s">
        <v>25</v>
      </c>
      <c r="L7" s="46"/>
      <c r="O7" s="6"/>
      <c r="P7" s="21"/>
      <c r="Q7" s="11"/>
      <c r="R7" s="6"/>
      <c r="S7" s="21"/>
      <c r="U7" s="35" t="s">
        <v>26</v>
      </c>
      <c r="V7" s="36"/>
    </row>
    <row r="8" spans="1:22" ht="15.75" thickBot="1" x14ac:dyDescent="0.3">
      <c r="B8" s="6"/>
      <c r="C8" s="21"/>
      <c r="D8" s="11"/>
      <c r="E8" s="6"/>
      <c r="F8" s="21"/>
      <c r="G8" s="6"/>
      <c r="H8" s="6"/>
      <c r="I8" s="21"/>
      <c r="K8" s="47"/>
      <c r="L8" s="48"/>
      <c r="O8" s="6"/>
      <c r="P8" s="21"/>
      <c r="Q8" s="11"/>
      <c r="R8" s="6"/>
      <c r="S8" s="21"/>
      <c r="U8" s="37"/>
      <c r="V8" s="38"/>
    </row>
    <row r="9" spans="1:22" x14ac:dyDescent="0.25">
      <c r="B9" s="6"/>
      <c r="C9" s="21"/>
      <c r="D9" s="11"/>
      <c r="E9" s="6"/>
      <c r="F9" s="21"/>
      <c r="G9" s="6"/>
      <c r="H9" s="6"/>
      <c r="I9" s="21"/>
      <c r="K9" s="4" t="s">
        <v>27</v>
      </c>
      <c r="L9" s="5">
        <f>COUNTIF(Table153524344648505254565860626466[Offered Patient Education on Missed Treatment],"Yes")</f>
        <v>0</v>
      </c>
      <c r="O9" s="6"/>
      <c r="P9" s="21"/>
      <c r="Q9" s="11"/>
      <c r="R9" s="6"/>
      <c r="S9" s="21"/>
      <c r="U9" s="4" t="s">
        <v>3</v>
      </c>
      <c r="V9" s="5">
        <f>COUNT(Table14627637354749515355575961636567[Date of Shortened  Treatment (MM/DD/YY)])</f>
        <v>0</v>
      </c>
    </row>
    <row r="10" spans="1:22" ht="15.75" thickBot="1" x14ac:dyDescent="0.3">
      <c r="B10" s="6"/>
      <c r="C10" s="21"/>
      <c r="D10" s="11"/>
      <c r="E10" s="6"/>
      <c r="F10" s="21"/>
      <c r="G10" s="6"/>
      <c r="H10" s="6"/>
      <c r="I10" s="21"/>
      <c r="K10" s="2" t="s">
        <v>22</v>
      </c>
      <c r="L10" s="3">
        <f>COUNT(Table153524344648505254565860626466[Date of Missed Treatment (MM/DD/YY)])</f>
        <v>0</v>
      </c>
      <c r="O10" s="6"/>
      <c r="P10" s="21"/>
      <c r="Q10" s="11"/>
      <c r="R10" s="6"/>
      <c r="S10" s="21"/>
      <c r="U10" s="22" t="s">
        <v>28</v>
      </c>
      <c r="V10" s="16"/>
    </row>
    <row r="11" spans="1:22" ht="15.75" thickBot="1" x14ac:dyDescent="0.3">
      <c r="B11" s="6"/>
      <c r="C11" s="21"/>
      <c r="D11" s="11"/>
      <c r="E11" s="6"/>
      <c r="F11" s="21"/>
      <c r="G11" s="6"/>
      <c r="H11" s="6"/>
      <c r="I11" s="21"/>
      <c r="K11" s="7" t="s">
        <v>24</v>
      </c>
      <c r="L11" s="8" t="e">
        <f>IF(L10&gt;0, L9/L10, NA())</f>
        <v>#N/A</v>
      </c>
      <c r="O11" s="6"/>
      <c r="P11" s="21"/>
      <c r="Q11" s="11"/>
      <c r="R11" s="6"/>
      <c r="S11" s="21"/>
      <c r="U11" s="23" t="s">
        <v>29</v>
      </c>
      <c r="V11" s="8" t="e">
        <f>IF(V10&gt;0, V9/V10, NA())</f>
        <v>#N/A</v>
      </c>
    </row>
    <row r="12" spans="1:22" ht="15.75" customHeight="1" thickBot="1" x14ac:dyDescent="0.3">
      <c r="B12" s="6"/>
      <c r="C12" s="21"/>
      <c r="D12" s="11"/>
      <c r="E12" s="6"/>
      <c r="F12" s="21"/>
      <c r="G12" s="6"/>
      <c r="H12" s="6"/>
      <c r="I12" s="21"/>
      <c r="O12" s="6"/>
      <c r="P12" s="21"/>
      <c r="Q12" s="11"/>
      <c r="R12" s="6"/>
      <c r="S12" s="21"/>
      <c r="U12" s="41" t="s">
        <v>30</v>
      </c>
      <c r="V12" s="41"/>
    </row>
    <row r="13" spans="1:22" ht="15" customHeight="1" x14ac:dyDescent="0.25">
      <c r="B13" s="6"/>
      <c r="C13" s="21"/>
      <c r="D13" s="11"/>
      <c r="E13" s="6"/>
      <c r="F13" s="21"/>
      <c r="G13" s="6"/>
      <c r="H13" s="6"/>
      <c r="I13" s="21"/>
      <c r="K13" s="35" t="s">
        <v>31</v>
      </c>
      <c r="L13" s="36"/>
      <c r="O13" s="6"/>
      <c r="P13" s="21"/>
      <c r="Q13" s="11"/>
      <c r="R13" s="6"/>
      <c r="S13" s="21"/>
      <c r="U13" s="42"/>
      <c r="V13" s="42"/>
    </row>
    <row r="14" spans="1:22" ht="15.75" thickBot="1" x14ac:dyDescent="0.3">
      <c r="B14" s="6"/>
      <c r="C14" s="21"/>
      <c r="D14" s="11"/>
      <c r="E14" s="6"/>
      <c r="F14" s="21"/>
      <c r="G14" s="6"/>
      <c r="H14" s="6"/>
      <c r="I14" s="21"/>
      <c r="K14" s="37"/>
      <c r="L14" s="38"/>
      <c r="O14" s="6"/>
      <c r="P14" s="21"/>
      <c r="Q14" s="11"/>
      <c r="R14" s="6"/>
      <c r="S14" s="21"/>
    </row>
    <row r="15" spans="1:22" x14ac:dyDescent="0.25">
      <c r="B15" s="6"/>
      <c r="C15" s="21"/>
      <c r="D15" s="11"/>
      <c r="E15" s="6"/>
      <c r="F15" s="21"/>
      <c r="G15" s="6"/>
      <c r="H15" s="6"/>
      <c r="I15" s="21"/>
      <c r="K15" s="4" t="s">
        <v>32</v>
      </c>
      <c r="L15" s="5">
        <f>COUNT(Table153524344648505254565860626466[Date of Rescheduled Treatment (MM/DD/YY)])</f>
        <v>0</v>
      </c>
      <c r="O15" s="6"/>
      <c r="P15" s="21"/>
      <c r="Q15" s="11"/>
      <c r="R15" s="6"/>
      <c r="S15" s="21"/>
    </row>
    <row r="16" spans="1:22" ht="15.75" thickBot="1" x14ac:dyDescent="0.3">
      <c r="B16" s="6"/>
      <c r="C16" s="21"/>
      <c r="D16" s="11"/>
      <c r="E16" s="6"/>
      <c r="F16" s="21"/>
      <c r="G16" s="6"/>
      <c r="H16" s="6"/>
      <c r="I16" s="21"/>
      <c r="K16" s="2" t="s">
        <v>22</v>
      </c>
      <c r="L16" s="3">
        <f>COUNT(Table153524344648505254565860626466[Date of Missed Treatment (MM/DD/YY)])</f>
        <v>0</v>
      </c>
      <c r="O16" s="6"/>
      <c r="P16" s="21"/>
      <c r="Q16" s="11"/>
      <c r="R16" s="6"/>
      <c r="S16" s="21"/>
    </row>
    <row r="17" spans="2:19" ht="15.75" thickBot="1" x14ac:dyDescent="0.3">
      <c r="B17" s="6"/>
      <c r="C17" s="21"/>
      <c r="D17" s="11"/>
      <c r="E17" s="6"/>
      <c r="F17" s="21"/>
      <c r="G17" s="6"/>
      <c r="H17" s="6"/>
      <c r="I17" s="21"/>
      <c r="K17" s="7" t="s">
        <v>24</v>
      </c>
      <c r="L17" s="8" t="e">
        <f>IF(L16&gt;0, L15/L16, NA())</f>
        <v>#N/A</v>
      </c>
      <c r="O17" s="6"/>
      <c r="P17" s="21"/>
      <c r="Q17" s="11"/>
      <c r="R17" s="6"/>
      <c r="S17" s="21"/>
    </row>
    <row r="18" spans="2:19" ht="15.75" thickBot="1" x14ac:dyDescent="0.3">
      <c r="B18" s="6"/>
      <c r="C18" s="21"/>
      <c r="D18" s="11"/>
      <c r="E18" s="6"/>
      <c r="F18" s="21"/>
      <c r="G18" s="6"/>
      <c r="H18" s="6"/>
      <c r="I18" s="21"/>
      <c r="O18" s="6"/>
      <c r="P18" s="21"/>
      <c r="Q18" s="11"/>
      <c r="R18" s="6"/>
      <c r="S18" s="21"/>
    </row>
    <row r="19" spans="2:19" ht="15" customHeight="1" x14ac:dyDescent="0.25">
      <c r="B19" s="6"/>
      <c r="C19" s="21"/>
      <c r="D19" s="11"/>
      <c r="E19" s="6"/>
      <c r="F19" s="21"/>
      <c r="G19" s="6"/>
      <c r="H19" s="6"/>
      <c r="I19" s="21"/>
      <c r="K19" s="35" t="s">
        <v>33</v>
      </c>
      <c r="L19" s="36"/>
      <c r="O19" s="6"/>
      <c r="P19" s="21"/>
      <c r="Q19" s="11"/>
      <c r="R19" s="6"/>
      <c r="S19" s="21"/>
    </row>
    <row r="20" spans="2:19" ht="15.75" thickBot="1" x14ac:dyDescent="0.3">
      <c r="B20" s="6"/>
      <c r="C20" s="21"/>
      <c r="D20" s="11"/>
      <c r="E20" s="6"/>
      <c r="F20" s="21"/>
      <c r="G20" s="6"/>
      <c r="H20" s="6"/>
      <c r="I20" s="21"/>
      <c r="K20" s="37"/>
      <c r="L20" s="38"/>
      <c r="O20" s="6"/>
      <c r="P20" s="21"/>
      <c r="Q20" s="11"/>
      <c r="R20" s="6"/>
      <c r="S20" s="21"/>
    </row>
    <row r="21" spans="2:19" x14ac:dyDescent="0.25">
      <c r="B21" s="6"/>
      <c r="C21" s="21"/>
      <c r="D21" s="11"/>
      <c r="E21" s="6"/>
      <c r="F21" s="21"/>
      <c r="G21" s="6"/>
      <c r="H21" s="6"/>
      <c r="I21" s="21"/>
      <c r="K21" s="4" t="s">
        <v>34</v>
      </c>
      <c r="L21" s="5">
        <f>COUNTIF(Table153524344648505254565860626466[Patient Attended Rescheduled Treatment],"Yes")</f>
        <v>0</v>
      </c>
      <c r="O21" s="6"/>
      <c r="P21" s="21"/>
      <c r="Q21" s="11"/>
      <c r="R21" s="6"/>
      <c r="S21" s="21"/>
    </row>
    <row r="22" spans="2:19" ht="15.75" thickBot="1" x14ac:dyDescent="0.3">
      <c r="B22" s="6"/>
      <c r="C22" s="21"/>
      <c r="D22" s="11"/>
      <c r="E22" s="6"/>
      <c r="F22" s="21"/>
      <c r="G22" s="6"/>
      <c r="H22" s="6"/>
      <c r="I22" s="21"/>
      <c r="K22" s="2" t="s">
        <v>22</v>
      </c>
      <c r="L22" s="3">
        <f>COUNT(Table153524344648505254565860626466[Date of Missed Treatment (MM/DD/YY)])</f>
        <v>0</v>
      </c>
      <c r="O22" s="6"/>
      <c r="P22" s="21"/>
      <c r="Q22" s="11"/>
      <c r="R22" s="6"/>
      <c r="S22" s="21"/>
    </row>
    <row r="23" spans="2:19" ht="15.75" thickBot="1" x14ac:dyDescent="0.3">
      <c r="B23" s="6"/>
      <c r="C23" s="21"/>
      <c r="D23" s="11"/>
      <c r="E23" s="6"/>
      <c r="F23" s="21"/>
      <c r="G23" s="6"/>
      <c r="H23" s="6"/>
      <c r="I23" s="21"/>
      <c r="K23" s="7" t="s">
        <v>24</v>
      </c>
      <c r="L23" s="8" t="e">
        <f>IF(L22&gt;0, L21/L22, NA())</f>
        <v>#N/A</v>
      </c>
      <c r="O23" s="6"/>
      <c r="P23" s="21"/>
      <c r="Q23" s="11"/>
      <c r="R23" s="6"/>
      <c r="S23" s="21"/>
    </row>
    <row r="24" spans="2:19" x14ac:dyDescent="0.25">
      <c r="B24" s="6"/>
      <c r="C24" s="21"/>
      <c r="D24" s="11"/>
      <c r="E24" s="6"/>
      <c r="F24" s="21"/>
      <c r="G24" s="6"/>
      <c r="H24" s="6"/>
      <c r="I24" s="21"/>
      <c r="O24" s="6"/>
      <c r="P24" s="21"/>
      <c r="Q24" s="11"/>
      <c r="R24" s="6"/>
      <c r="S24" s="21"/>
    </row>
    <row r="25" spans="2:19" x14ac:dyDescent="0.25">
      <c r="B25" s="6"/>
      <c r="C25" s="21"/>
      <c r="D25" s="11"/>
      <c r="E25" s="6"/>
      <c r="F25" s="21"/>
      <c r="G25" s="6"/>
      <c r="H25" s="6"/>
      <c r="I25" s="21"/>
      <c r="O25" s="6"/>
      <c r="P25" s="21"/>
      <c r="Q25" s="11"/>
      <c r="R25" s="6"/>
      <c r="S25" s="21"/>
    </row>
    <row r="26" spans="2:19" x14ac:dyDescent="0.25">
      <c r="B26" s="6"/>
      <c r="C26" s="21"/>
      <c r="D26" s="11"/>
      <c r="E26" s="6"/>
      <c r="F26" s="21"/>
      <c r="G26" s="6"/>
      <c r="H26" s="6"/>
      <c r="I26" s="21"/>
      <c r="O26" s="6"/>
      <c r="P26" s="21"/>
      <c r="Q26" s="11"/>
      <c r="R26" s="6"/>
      <c r="S26" s="21"/>
    </row>
    <row r="27" spans="2:19" x14ac:dyDescent="0.25">
      <c r="B27" s="6"/>
      <c r="C27" s="21"/>
      <c r="D27" s="11"/>
      <c r="E27" s="6"/>
      <c r="F27" s="21"/>
      <c r="G27" s="6"/>
      <c r="H27" s="6"/>
      <c r="I27" s="21"/>
      <c r="O27" s="6"/>
      <c r="P27" s="21"/>
      <c r="Q27" s="11"/>
      <c r="R27" s="6"/>
      <c r="S27" s="21"/>
    </row>
    <row r="28" spans="2:19" x14ac:dyDescent="0.25">
      <c r="B28" s="6"/>
      <c r="C28" s="21"/>
      <c r="D28" s="11"/>
      <c r="E28" s="6"/>
      <c r="F28" s="21"/>
      <c r="G28" s="6"/>
      <c r="H28" s="6"/>
      <c r="I28" s="21"/>
      <c r="O28" s="6"/>
      <c r="P28" s="21"/>
      <c r="Q28" s="11"/>
      <c r="R28" s="6"/>
      <c r="S28" s="21"/>
    </row>
    <row r="29" spans="2:19" x14ac:dyDescent="0.25">
      <c r="B29" s="6"/>
      <c r="C29" s="21"/>
      <c r="D29" s="11"/>
      <c r="E29" s="6"/>
      <c r="F29" s="21"/>
      <c r="G29" s="6"/>
      <c r="H29" s="6"/>
      <c r="I29" s="21"/>
      <c r="O29" s="6"/>
      <c r="P29" s="21"/>
      <c r="Q29" s="11"/>
      <c r="R29" s="6"/>
      <c r="S29" s="21"/>
    </row>
    <row r="30" spans="2:19" x14ac:dyDescent="0.25">
      <c r="B30" s="6"/>
      <c r="C30" s="21"/>
      <c r="D30" s="11"/>
      <c r="E30" s="6"/>
      <c r="F30" s="21"/>
      <c r="G30" s="6"/>
      <c r="H30" s="6"/>
      <c r="I30" s="21"/>
      <c r="O30" s="6"/>
      <c r="P30" s="21"/>
      <c r="Q30" s="11"/>
      <c r="R30" s="6"/>
      <c r="S30" s="21"/>
    </row>
    <row r="31" spans="2:19" x14ac:dyDescent="0.25">
      <c r="B31" s="6"/>
      <c r="C31" s="21"/>
      <c r="D31" s="11"/>
      <c r="E31" s="6"/>
      <c r="F31" s="21"/>
      <c r="G31" s="6"/>
      <c r="H31" s="6"/>
      <c r="I31" s="21"/>
      <c r="O31" s="6"/>
      <c r="P31" s="21"/>
      <c r="Q31" s="11"/>
      <c r="R31" s="6"/>
      <c r="S31" s="21"/>
    </row>
    <row r="32" spans="2:19" x14ac:dyDescent="0.25">
      <c r="B32" s="6"/>
      <c r="C32" s="21"/>
      <c r="D32" s="11"/>
      <c r="E32" s="6"/>
      <c r="F32" s="21"/>
      <c r="G32" s="6"/>
      <c r="H32" s="6"/>
      <c r="I32" s="21"/>
      <c r="O32" s="6"/>
      <c r="P32" s="21"/>
      <c r="Q32" s="11"/>
      <c r="R32" s="6"/>
      <c r="S32" s="21"/>
    </row>
    <row r="33" spans="2:19" x14ac:dyDescent="0.25">
      <c r="B33" s="6"/>
      <c r="C33" s="21"/>
      <c r="D33" s="11"/>
      <c r="E33" s="6"/>
      <c r="F33" s="21"/>
      <c r="G33" s="24"/>
      <c r="H33" s="6"/>
      <c r="I33" s="25"/>
      <c r="O33" s="6"/>
      <c r="P33" s="21"/>
      <c r="Q33" s="11"/>
      <c r="R33" s="6"/>
      <c r="S33" s="25"/>
    </row>
  </sheetData>
  <mergeCells count="11">
    <mergeCell ref="A1:I1"/>
    <mergeCell ref="K1:L1"/>
    <mergeCell ref="N1:S1"/>
    <mergeCell ref="U1:V1"/>
    <mergeCell ref="K2:L2"/>
    <mergeCell ref="U2:V2"/>
    <mergeCell ref="K7:L8"/>
    <mergeCell ref="U7:V8"/>
    <mergeCell ref="U12:V13"/>
    <mergeCell ref="K13:L14"/>
    <mergeCell ref="K19:L20"/>
  </mergeCells>
  <conditionalFormatting sqref="E3:E33 H3:H33">
    <cfRule type="cellIs" dxfId="6" priority="6" operator="equal">
      <formula>"No"</formula>
    </cfRule>
  </conditionalFormatting>
  <conditionalFormatting sqref="E3:E33">
    <cfRule type="cellIs" dxfId="5" priority="7" operator="equal">
      <formula>"Pending"</formula>
    </cfRule>
  </conditionalFormatting>
  <conditionalFormatting sqref="F3:G33">
    <cfRule type="expression" dxfId="4" priority="3">
      <formula>$E3="No"</formula>
    </cfRule>
  </conditionalFormatting>
  <conditionalFormatting sqref="G3:G33">
    <cfRule type="cellIs" dxfId="3" priority="4" operator="equal">
      <formula>"No"</formula>
    </cfRule>
  </conditionalFormatting>
  <conditionalFormatting sqref="I3:I33">
    <cfRule type="expression" dxfId="2" priority="2">
      <formula>$H3="No"</formula>
    </cfRule>
  </conditionalFormatting>
  <conditionalFormatting sqref="R3:R33">
    <cfRule type="cellIs" dxfId="1" priority="5" operator="equal">
      <formula>"No"</formula>
    </cfRule>
  </conditionalFormatting>
  <conditionalFormatting sqref="S3:S33">
    <cfRule type="expression" dxfId="0" priority="1">
      <formula>$R3="No"</formula>
    </cfRule>
  </conditionalFormatting>
  <dataValidations count="4">
    <dataValidation type="custom" allowBlank="1" showInputMessage="1" showErrorMessage="1" errorTitle="Invalid Date" error="Rescheduled treatment must occur on or after the missed treatment date and within two days of the originally scheduled date." sqref="F3:F33" xr:uid="{0A90671C-E96A-4450-A9CA-3CEAB797D7F2}">
      <formula1>AND(F3&gt;=C3, F3&lt;=C3+2)</formula1>
    </dataValidation>
    <dataValidation type="list" allowBlank="1" showInputMessage="1" showErrorMessage="1" sqref="R3:R33 G3:H33" xr:uid="{256C7CEF-66C5-40FB-A958-01F8419FF6E9}">
      <formula1>"Yes, No"</formula1>
    </dataValidation>
    <dataValidation type="list" allowBlank="1" showInputMessage="1" showErrorMessage="1" sqref="B3:B33 O3:O33" xr:uid="{81C6FD71-D6BB-4A74-980F-40BE03ABCAE5}">
      <formula1>"MWF, TTS"</formula1>
    </dataValidation>
    <dataValidation type="list" allowBlank="1" showInputMessage="1" showErrorMessage="1" sqref="E3:E33" xr:uid="{3C763C5A-A9BA-4A2D-BFD0-6E4C5C3924DC}">
      <formula1>"Yes, No, Pending"</formula1>
    </dataValidation>
  </dataValidations>
  <pageMargins left="0.7" right="0.7" top="0.75" bottom="0.75" header="0.3" footer="0.3"/>
  <pageSetup orientation="portrait" r:id="rId1"/>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29388-1864-471F-A2A4-CE54C8DAD9E0}">
  <sheetPr>
    <tabColor theme="4" tint="0.39997558519241921"/>
  </sheetPr>
  <dimension ref="B1:P30"/>
  <sheetViews>
    <sheetView zoomScaleNormal="100" workbookViewId="0">
      <selection activeCell="C25" sqref="C25"/>
    </sheetView>
  </sheetViews>
  <sheetFormatPr defaultRowHeight="15" x14ac:dyDescent="0.25"/>
  <cols>
    <col min="1" max="1" width="4.5703125" customWidth="1"/>
    <col min="2" max="2" width="30.7109375" customWidth="1"/>
    <col min="3" max="3" width="8" customWidth="1"/>
    <col min="4" max="4" width="3.85546875" customWidth="1"/>
    <col min="5" max="5" width="10.42578125" customWidth="1"/>
    <col min="7" max="7" width="12" customWidth="1"/>
    <col min="8" max="8" width="4.7109375" customWidth="1"/>
    <col min="17" max="17" width="8.28515625" customWidth="1"/>
    <col min="18" max="18" width="8.5703125" customWidth="1"/>
    <col min="20" max="20" width="10.28515625" customWidth="1"/>
    <col min="21" max="21" width="10.140625" customWidth="1"/>
  </cols>
  <sheetData>
    <row r="1" spans="2:16" ht="18" customHeight="1" thickBot="1" x14ac:dyDescent="0.3">
      <c r="B1" s="39" t="s">
        <v>38</v>
      </c>
      <c r="C1" s="39"/>
      <c r="E1" s="49" t="s">
        <v>39</v>
      </c>
      <c r="F1" s="49"/>
      <c r="G1" s="49"/>
      <c r="I1" s="39" t="s">
        <v>40</v>
      </c>
      <c r="J1" s="39"/>
      <c r="K1" s="39"/>
      <c r="L1" s="39"/>
      <c r="M1" s="39"/>
      <c r="N1" s="39"/>
      <c r="O1" s="39"/>
      <c r="P1" s="39"/>
    </row>
    <row r="2" spans="2:16" ht="33" customHeight="1" thickBot="1" x14ac:dyDescent="0.3">
      <c r="B2" s="43" t="s">
        <v>14</v>
      </c>
      <c r="C2" s="44"/>
      <c r="E2" s="50" t="s">
        <v>41</v>
      </c>
      <c r="F2" s="51"/>
      <c r="G2" s="52"/>
    </row>
    <row r="3" spans="2:16" x14ac:dyDescent="0.25">
      <c r="B3" s="4" t="s">
        <v>20</v>
      </c>
      <c r="C3" s="3">
        <f>SUM('January :December'!L3)</f>
        <v>0</v>
      </c>
      <c r="E3" s="4" t="s">
        <v>42</v>
      </c>
      <c r="F3" s="53" t="e">
        <f>'January '!L17</f>
        <v>#N/A</v>
      </c>
      <c r="G3" s="54"/>
    </row>
    <row r="4" spans="2:16" ht="15.75" thickBot="1" x14ac:dyDescent="0.3">
      <c r="B4" s="2" t="s">
        <v>22</v>
      </c>
      <c r="C4" s="3">
        <f>SUM('January :December'!L4)</f>
        <v>0</v>
      </c>
      <c r="E4" s="12" t="s">
        <v>43</v>
      </c>
      <c r="F4" s="53" t="e">
        <f>February!L17</f>
        <v>#N/A</v>
      </c>
      <c r="G4" s="54"/>
    </row>
    <row r="5" spans="2:16" ht="15.75" thickBot="1" x14ac:dyDescent="0.3">
      <c r="B5" s="7" t="s">
        <v>24</v>
      </c>
      <c r="C5" s="8" t="e">
        <f>IF(C4&gt;0, C3/C4, NA())</f>
        <v>#N/A</v>
      </c>
      <c r="E5" s="12" t="s">
        <v>44</v>
      </c>
      <c r="F5" s="53" t="e">
        <f>March!L17</f>
        <v>#N/A</v>
      </c>
      <c r="G5" s="54"/>
    </row>
    <row r="6" spans="2:16" ht="15.75" thickBot="1" x14ac:dyDescent="0.3">
      <c r="B6" s="9"/>
      <c r="C6" s="10"/>
      <c r="E6" s="12" t="s">
        <v>45</v>
      </c>
      <c r="F6" s="53" t="e">
        <f>April!L17</f>
        <v>#N/A</v>
      </c>
      <c r="G6" s="54"/>
    </row>
    <row r="7" spans="2:16" ht="15.75" customHeight="1" x14ac:dyDescent="0.25">
      <c r="B7" s="45" t="s">
        <v>46</v>
      </c>
      <c r="C7" s="46"/>
      <c r="E7" s="12" t="s">
        <v>47</v>
      </c>
      <c r="F7" s="53" t="e">
        <f>May!L17</f>
        <v>#N/A</v>
      </c>
      <c r="G7" s="54"/>
    </row>
    <row r="8" spans="2:16" ht="15.75" thickBot="1" x14ac:dyDescent="0.3">
      <c r="B8" s="47"/>
      <c r="C8" s="48"/>
      <c r="E8" s="12" t="s">
        <v>48</v>
      </c>
      <c r="F8" s="53" t="e">
        <f>June!L17</f>
        <v>#N/A</v>
      </c>
      <c r="G8" s="54"/>
    </row>
    <row r="9" spans="2:16" x14ac:dyDescent="0.25">
      <c r="B9" s="4" t="s">
        <v>49</v>
      </c>
      <c r="C9" s="5">
        <f>SUM('January :December'!L9)</f>
        <v>0</v>
      </c>
      <c r="E9" s="12" t="s">
        <v>50</v>
      </c>
      <c r="F9" s="53" t="e">
        <f>July!L17</f>
        <v>#N/A</v>
      </c>
      <c r="G9" s="54"/>
    </row>
    <row r="10" spans="2:16" ht="15.75" thickBot="1" x14ac:dyDescent="0.3">
      <c r="B10" s="2" t="s">
        <v>22</v>
      </c>
      <c r="C10" s="5">
        <f>SUM('January :December'!L10)</f>
        <v>0</v>
      </c>
      <c r="E10" s="12" t="s">
        <v>51</v>
      </c>
      <c r="F10" s="53" t="e">
        <f>August!L17</f>
        <v>#N/A</v>
      </c>
      <c r="G10" s="54"/>
    </row>
    <row r="11" spans="2:16" ht="15.75" thickBot="1" x14ac:dyDescent="0.3">
      <c r="B11" s="7" t="s">
        <v>24</v>
      </c>
      <c r="C11" s="8" t="e">
        <f>IF(C10&gt;0, C9/C10, NA())</f>
        <v>#N/A</v>
      </c>
      <c r="E11" s="12" t="s">
        <v>52</v>
      </c>
      <c r="F11" s="53" t="e">
        <f>September!L17</f>
        <v>#N/A</v>
      </c>
      <c r="G11" s="54"/>
    </row>
    <row r="12" spans="2:16" ht="15.75" thickBot="1" x14ac:dyDescent="0.3">
      <c r="E12" s="12" t="s">
        <v>53</v>
      </c>
      <c r="F12" s="53" t="e">
        <f>October!L17</f>
        <v>#N/A</v>
      </c>
      <c r="G12" s="54"/>
    </row>
    <row r="13" spans="2:16" x14ac:dyDescent="0.25">
      <c r="B13" s="35" t="s">
        <v>31</v>
      </c>
      <c r="C13" s="36"/>
      <c r="E13" s="12" t="s">
        <v>54</v>
      </c>
      <c r="F13" s="53" t="e">
        <f>November!L17</f>
        <v>#N/A</v>
      </c>
      <c r="G13" s="54"/>
    </row>
    <row r="14" spans="2:16" ht="15.75" thickBot="1" x14ac:dyDescent="0.3">
      <c r="B14" s="37"/>
      <c r="C14" s="38"/>
      <c r="E14" s="13" t="s">
        <v>55</v>
      </c>
      <c r="F14" s="55" t="e">
        <f>December!L17</f>
        <v>#N/A</v>
      </c>
      <c r="G14" s="56"/>
    </row>
    <row r="15" spans="2:16" x14ac:dyDescent="0.25">
      <c r="B15" s="4" t="s">
        <v>32</v>
      </c>
      <c r="C15" s="5">
        <f>SUM('January :December'!L15)</f>
        <v>0</v>
      </c>
      <c r="F15" s="15"/>
      <c r="G15" s="15"/>
    </row>
    <row r="16" spans="2:16" ht="15.75" customHeight="1" thickBot="1" x14ac:dyDescent="0.3">
      <c r="B16" s="2" t="s">
        <v>22</v>
      </c>
      <c r="C16" s="5">
        <f>SUM('January :December'!L16)</f>
        <v>0</v>
      </c>
      <c r="F16" s="15"/>
      <c r="G16" s="15"/>
    </row>
    <row r="17" spans="2:7" ht="15.75" thickBot="1" x14ac:dyDescent="0.3">
      <c r="B17" s="7" t="s">
        <v>24</v>
      </c>
      <c r="C17" s="8" t="e">
        <f>IF(C16&gt;0, C15/C16, NA())</f>
        <v>#N/A</v>
      </c>
      <c r="E17" s="35" t="s">
        <v>56</v>
      </c>
      <c r="F17" s="57"/>
      <c r="G17" s="36"/>
    </row>
    <row r="18" spans="2:7" ht="15.75" thickBot="1" x14ac:dyDescent="0.3">
      <c r="E18" s="37"/>
      <c r="F18" s="58"/>
      <c r="G18" s="38"/>
    </row>
    <row r="19" spans="2:7" x14ac:dyDescent="0.25">
      <c r="B19" s="35" t="s">
        <v>33</v>
      </c>
      <c r="C19" s="36"/>
      <c r="E19" s="4" t="s">
        <v>42</v>
      </c>
      <c r="F19" s="53" t="e">
        <f>'January '!L23</f>
        <v>#N/A</v>
      </c>
      <c r="G19" s="54"/>
    </row>
    <row r="20" spans="2:7" ht="15.75" thickBot="1" x14ac:dyDescent="0.3">
      <c r="B20" s="37"/>
      <c r="C20" s="38"/>
      <c r="E20" s="12" t="s">
        <v>43</v>
      </c>
      <c r="F20" s="53" t="e">
        <f>February!L23</f>
        <v>#N/A</v>
      </c>
      <c r="G20" s="54"/>
    </row>
    <row r="21" spans="2:7" x14ac:dyDescent="0.25">
      <c r="B21" s="4" t="s">
        <v>34</v>
      </c>
      <c r="C21" s="5">
        <f>SUM('January :December'!L21)</f>
        <v>0</v>
      </c>
      <c r="E21" s="12" t="s">
        <v>44</v>
      </c>
      <c r="F21" s="53" t="e">
        <f>March!L23</f>
        <v>#N/A</v>
      </c>
      <c r="G21" s="54"/>
    </row>
    <row r="22" spans="2:7" ht="15.75" thickBot="1" x14ac:dyDescent="0.3">
      <c r="B22" s="2" t="s">
        <v>22</v>
      </c>
      <c r="C22" s="5">
        <f>SUM('January :December'!L22)</f>
        <v>0</v>
      </c>
      <c r="E22" s="12" t="s">
        <v>45</v>
      </c>
      <c r="F22" s="53" t="e">
        <f>April!L23</f>
        <v>#N/A</v>
      </c>
      <c r="G22" s="54"/>
    </row>
    <row r="23" spans="2:7" ht="15.75" thickBot="1" x14ac:dyDescent="0.3">
      <c r="B23" s="7" t="s">
        <v>24</v>
      </c>
      <c r="C23" s="8" t="e">
        <f>IF(C22&gt;0, C21/C22, NA())</f>
        <v>#N/A</v>
      </c>
      <c r="E23" s="12" t="s">
        <v>47</v>
      </c>
      <c r="F23" s="53" t="e">
        <f>May!L23</f>
        <v>#N/A</v>
      </c>
      <c r="G23" s="54"/>
    </row>
    <row r="24" spans="2:7" x14ac:dyDescent="0.25">
      <c r="E24" s="12" t="s">
        <v>48</v>
      </c>
      <c r="F24" s="53" t="e">
        <f>June!L23</f>
        <v>#N/A</v>
      </c>
      <c r="G24" s="54"/>
    </row>
    <row r="25" spans="2:7" x14ac:dyDescent="0.25">
      <c r="B25" t="s">
        <v>67</v>
      </c>
      <c r="E25" s="12" t="s">
        <v>50</v>
      </c>
      <c r="F25" s="53" t="e">
        <f>July!L23</f>
        <v>#N/A</v>
      </c>
      <c r="G25" s="54"/>
    </row>
    <row r="26" spans="2:7" x14ac:dyDescent="0.25">
      <c r="B26" t="s">
        <v>68</v>
      </c>
      <c r="E26" s="12" t="s">
        <v>51</v>
      </c>
      <c r="F26" s="53" t="e">
        <f>August!L23</f>
        <v>#N/A</v>
      </c>
      <c r="G26" s="54"/>
    </row>
    <row r="27" spans="2:7" x14ac:dyDescent="0.25">
      <c r="E27" s="12" t="s">
        <v>52</v>
      </c>
      <c r="F27" s="53" t="e">
        <f>September!L23</f>
        <v>#N/A</v>
      </c>
      <c r="G27" s="54"/>
    </row>
    <row r="28" spans="2:7" x14ac:dyDescent="0.25">
      <c r="E28" s="12" t="s">
        <v>53</v>
      </c>
      <c r="F28" s="53" t="e">
        <f>October!L23</f>
        <v>#N/A</v>
      </c>
      <c r="G28" s="54"/>
    </row>
    <row r="29" spans="2:7" x14ac:dyDescent="0.25">
      <c r="E29" s="12" t="s">
        <v>54</v>
      </c>
      <c r="F29" s="53" t="e">
        <f>November!L23</f>
        <v>#N/A</v>
      </c>
      <c r="G29" s="54"/>
    </row>
    <row r="30" spans="2:7" ht="15.75" thickBot="1" x14ac:dyDescent="0.3">
      <c r="E30" s="13" t="s">
        <v>55</v>
      </c>
      <c r="F30" s="55" t="e">
        <f>December!L23</f>
        <v>#N/A</v>
      </c>
      <c r="G30" s="56"/>
    </row>
  </sheetData>
  <mergeCells count="33">
    <mergeCell ref="I1:P1"/>
    <mergeCell ref="F24:G24"/>
    <mergeCell ref="F25:G25"/>
    <mergeCell ref="F26:G26"/>
    <mergeCell ref="F27:G27"/>
    <mergeCell ref="F19:G19"/>
    <mergeCell ref="F20:G20"/>
    <mergeCell ref="F21:G21"/>
    <mergeCell ref="F22:G22"/>
    <mergeCell ref="F23:G23"/>
    <mergeCell ref="B13:C14"/>
    <mergeCell ref="B7:C8"/>
    <mergeCell ref="F9:G9"/>
    <mergeCell ref="F30:G30"/>
    <mergeCell ref="E17:G18"/>
    <mergeCell ref="F28:G28"/>
    <mergeCell ref="F29:G29"/>
    <mergeCell ref="B1:C1"/>
    <mergeCell ref="B2:C2"/>
    <mergeCell ref="E1:G1"/>
    <mergeCell ref="B19:C20"/>
    <mergeCell ref="E2:G2"/>
    <mergeCell ref="F3:G3"/>
    <mergeCell ref="F4:G4"/>
    <mergeCell ref="F5:G5"/>
    <mergeCell ref="F6:G6"/>
    <mergeCell ref="F7:G7"/>
    <mergeCell ref="F8:G8"/>
    <mergeCell ref="F11:G11"/>
    <mergeCell ref="F12:G12"/>
    <mergeCell ref="F13:G13"/>
    <mergeCell ref="F14:G14"/>
    <mergeCell ref="F10:G10"/>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B6E92-2D86-4CA6-B58F-4944EB0AA56D}">
  <sheetPr>
    <tabColor theme="8" tint="0.59999389629810485"/>
  </sheetPr>
  <dimension ref="B1:P32"/>
  <sheetViews>
    <sheetView workbookViewId="0">
      <selection activeCell="C14" sqref="C14"/>
    </sheetView>
  </sheetViews>
  <sheetFormatPr defaultRowHeight="15" x14ac:dyDescent="0.25"/>
  <cols>
    <col min="1" max="1" width="4.7109375" customWidth="1"/>
    <col min="2" max="2" width="36.42578125" customWidth="1"/>
    <col min="3" max="3" width="7.42578125" customWidth="1"/>
    <col min="4" max="4" width="5.28515625" customWidth="1"/>
    <col min="5" max="5" width="11.42578125" customWidth="1"/>
    <col min="6" max="6" width="9.140625" customWidth="1"/>
    <col min="7" max="7" width="5.5703125" customWidth="1"/>
    <col min="8" max="8" width="5.42578125" customWidth="1"/>
  </cols>
  <sheetData>
    <row r="1" spans="2:16" ht="18" customHeight="1" thickBot="1" x14ac:dyDescent="0.3">
      <c r="B1" s="49" t="s">
        <v>57</v>
      </c>
      <c r="C1" s="49"/>
      <c r="E1" s="14" t="s">
        <v>58</v>
      </c>
      <c r="F1" s="14"/>
      <c r="G1" s="14"/>
      <c r="I1" s="39" t="s">
        <v>59</v>
      </c>
      <c r="J1" s="39"/>
      <c r="K1" s="39"/>
      <c r="L1" s="39"/>
      <c r="M1" s="39"/>
      <c r="N1" s="39"/>
      <c r="O1" s="39"/>
      <c r="P1" s="39"/>
    </row>
    <row r="2" spans="2:16" ht="15.75" customHeight="1" x14ac:dyDescent="0.25">
      <c r="B2" s="45" t="s">
        <v>60</v>
      </c>
      <c r="C2" s="46"/>
      <c r="E2" s="45" t="s">
        <v>61</v>
      </c>
      <c r="F2" s="59"/>
      <c r="G2" s="46"/>
    </row>
    <row r="3" spans="2:16" x14ac:dyDescent="0.25">
      <c r="B3" s="60"/>
      <c r="C3" s="62"/>
      <c r="E3" s="60"/>
      <c r="F3" s="61"/>
      <c r="G3" s="62"/>
    </row>
    <row r="4" spans="2:16" ht="15.75" thickBot="1" x14ac:dyDescent="0.3">
      <c r="B4" s="47"/>
      <c r="C4" s="48"/>
      <c r="E4" s="47"/>
      <c r="F4" s="63"/>
      <c r="G4" s="48"/>
    </row>
    <row r="5" spans="2:16" x14ac:dyDescent="0.25">
      <c r="B5" s="4" t="s">
        <v>21</v>
      </c>
      <c r="C5" s="5">
        <f>SUM('January :December'!V3)</f>
        <v>0</v>
      </c>
      <c r="E5" s="4" t="s">
        <v>42</v>
      </c>
      <c r="F5" s="53" t="e">
        <f>'January '!V5</f>
        <v>#N/A</v>
      </c>
      <c r="G5" s="54"/>
    </row>
    <row r="6" spans="2:16" ht="15.75" thickBot="1" x14ac:dyDescent="0.3">
      <c r="B6" s="2" t="s">
        <v>23</v>
      </c>
      <c r="C6" s="5">
        <f>SUM('January :December'!V4)</f>
        <v>0</v>
      </c>
      <c r="E6" s="12" t="s">
        <v>43</v>
      </c>
      <c r="F6" s="53" t="e">
        <f>February!V5</f>
        <v>#N/A</v>
      </c>
      <c r="G6" s="54"/>
    </row>
    <row r="7" spans="2:16" ht="15.75" thickBot="1" x14ac:dyDescent="0.3">
      <c r="B7" s="7" t="s">
        <v>24</v>
      </c>
      <c r="C7" s="8" t="e">
        <f>IF(C6&gt;0, C5/C6, NA())</f>
        <v>#N/A</v>
      </c>
      <c r="E7" s="12" t="s">
        <v>44</v>
      </c>
      <c r="F7" s="66" t="e">
        <f>March!V5</f>
        <v>#N/A</v>
      </c>
      <c r="G7" s="67"/>
    </row>
    <row r="8" spans="2:16" ht="15.75" thickBot="1" x14ac:dyDescent="0.3">
      <c r="E8" s="12" t="s">
        <v>45</v>
      </c>
      <c r="F8" s="66" t="e">
        <f>April!V5</f>
        <v>#N/A</v>
      </c>
      <c r="G8" s="67"/>
    </row>
    <row r="9" spans="2:16" x14ac:dyDescent="0.25">
      <c r="B9" s="35" t="s">
        <v>26</v>
      </c>
      <c r="C9" s="36"/>
      <c r="E9" s="12" t="s">
        <v>47</v>
      </c>
      <c r="F9" s="66" t="e">
        <f>May!V5</f>
        <v>#N/A</v>
      </c>
      <c r="G9" s="67"/>
    </row>
    <row r="10" spans="2:16" ht="15.75" thickBot="1" x14ac:dyDescent="0.3">
      <c r="B10" s="37"/>
      <c r="C10" s="38"/>
      <c r="E10" s="12" t="s">
        <v>48</v>
      </c>
      <c r="F10" s="66" t="e">
        <f>June!V5</f>
        <v>#N/A</v>
      </c>
      <c r="G10" s="67"/>
    </row>
    <row r="11" spans="2:16" ht="15.75" thickBot="1" x14ac:dyDescent="0.3">
      <c r="B11" s="4" t="s">
        <v>62</v>
      </c>
      <c r="C11" s="5">
        <f>SUM('January :December'!V9)</f>
        <v>0</v>
      </c>
      <c r="E11" s="12" t="s">
        <v>50</v>
      </c>
      <c r="F11" s="66" t="e">
        <f>July!V5</f>
        <v>#N/A</v>
      </c>
      <c r="G11" s="67"/>
    </row>
    <row r="12" spans="2:16" ht="15.75" thickBot="1" x14ac:dyDescent="0.3">
      <c r="B12" s="7" t="s">
        <v>63</v>
      </c>
      <c r="C12" s="8" t="e">
        <f>IFERROR(_xlfn.AGGREGATE(1,6,'January '!V11,February!V11,March!V11,April!V11,May!V11,June!V11,July!V11,August!V11,September!V11,October!V11,November!V11,December!V11), NA())</f>
        <v>#N/A</v>
      </c>
      <c r="E12" s="12" t="s">
        <v>51</v>
      </c>
      <c r="F12" s="66" t="e">
        <f>August!V5</f>
        <v>#N/A</v>
      </c>
      <c r="G12" s="67"/>
    </row>
    <row r="13" spans="2:16" x14ac:dyDescent="0.25">
      <c r="E13" s="12" t="s">
        <v>52</v>
      </c>
      <c r="F13" s="66" t="e">
        <f>September!V5</f>
        <v>#N/A</v>
      </c>
      <c r="G13" s="67"/>
    </row>
    <row r="14" spans="2:16" x14ac:dyDescent="0.25">
      <c r="B14" t="s">
        <v>67</v>
      </c>
      <c r="E14" s="12" t="s">
        <v>53</v>
      </c>
      <c r="F14" s="66" t="e">
        <f>October!V5</f>
        <v>#N/A</v>
      </c>
      <c r="G14" s="67"/>
    </row>
    <row r="15" spans="2:16" x14ac:dyDescent="0.25">
      <c r="B15" t="s">
        <v>68</v>
      </c>
      <c r="E15" s="12" t="s">
        <v>54</v>
      </c>
      <c r="F15" s="66" t="e">
        <f>November!V5</f>
        <v>#N/A</v>
      </c>
      <c r="G15" s="67"/>
    </row>
    <row r="16" spans="2:16" ht="15.75" thickBot="1" x14ac:dyDescent="0.3">
      <c r="E16" s="13" t="s">
        <v>55</v>
      </c>
      <c r="F16" s="64" t="e">
        <f>December!V5</f>
        <v>#N/A</v>
      </c>
      <c r="G16" s="65"/>
    </row>
    <row r="18" spans="5:7" ht="15.75" thickBot="1" x14ac:dyDescent="0.3"/>
    <row r="19" spans="5:7" x14ac:dyDescent="0.25">
      <c r="E19" s="35" t="s">
        <v>64</v>
      </c>
      <c r="F19" s="57"/>
      <c r="G19" s="36"/>
    </row>
    <row r="20" spans="5:7" ht="15.75" thickBot="1" x14ac:dyDescent="0.3">
      <c r="E20" s="37"/>
      <c r="F20" s="58"/>
      <c r="G20" s="38"/>
    </row>
    <row r="21" spans="5:7" x14ac:dyDescent="0.25">
      <c r="E21" s="4" t="s">
        <v>42</v>
      </c>
      <c r="F21" s="53" t="e">
        <f>'January '!V11</f>
        <v>#N/A</v>
      </c>
      <c r="G21" s="54"/>
    </row>
    <row r="22" spans="5:7" x14ac:dyDescent="0.25">
      <c r="E22" s="12" t="s">
        <v>43</v>
      </c>
      <c r="F22" s="53" t="e">
        <f>February!V11</f>
        <v>#N/A</v>
      </c>
      <c r="G22" s="54"/>
    </row>
    <row r="23" spans="5:7" x14ac:dyDescent="0.25">
      <c r="E23" s="12" t="s">
        <v>44</v>
      </c>
      <c r="F23" s="53" t="e">
        <f>March!V11</f>
        <v>#N/A</v>
      </c>
      <c r="G23" s="54"/>
    </row>
    <row r="24" spans="5:7" x14ac:dyDescent="0.25">
      <c r="E24" s="12" t="s">
        <v>45</v>
      </c>
      <c r="F24" s="53" t="e">
        <f>April!V11</f>
        <v>#N/A</v>
      </c>
      <c r="G24" s="54"/>
    </row>
    <row r="25" spans="5:7" x14ac:dyDescent="0.25">
      <c r="E25" s="12" t="s">
        <v>47</v>
      </c>
      <c r="F25" s="53" t="e">
        <f>May!V11</f>
        <v>#N/A</v>
      </c>
      <c r="G25" s="54"/>
    </row>
    <row r="26" spans="5:7" x14ac:dyDescent="0.25">
      <c r="E26" s="12" t="s">
        <v>48</v>
      </c>
      <c r="F26" s="53" t="e">
        <f>June!V11</f>
        <v>#N/A</v>
      </c>
      <c r="G26" s="54"/>
    </row>
    <row r="27" spans="5:7" x14ac:dyDescent="0.25">
      <c r="E27" s="12" t="s">
        <v>50</v>
      </c>
      <c r="F27" s="53" t="e">
        <f>July!V11</f>
        <v>#N/A</v>
      </c>
      <c r="G27" s="54"/>
    </row>
    <row r="28" spans="5:7" x14ac:dyDescent="0.25">
      <c r="E28" s="12" t="s">
        <v>51</v>
      </c>
      <c r="F28" s="53" t="e">
        <f>August!V11</f>
        <v>#N/A</v>
      </c>
      <c r="G28" s="54"/>
    </row>
    <row r="29" spans="5:7" x14ac:dyDescent="0.25">
      <c r="E29" s="12" t="s">
        <v>52</v>
      </c>
      <c r="F29" s="53" t="e">
        <f>September!V11</f>
        <v>#N/A</v>
      </c>
      <c r="G29" s="54"/>
    </row>
    <row r="30" spans="5:7" x14ac:dyDescent="0.25">
      <c r="E30" s="12" t="s">
        <v>53</v>
      </c>
      <c r="F30" s="53" t="e">
        <f>October!V11</f>
        <v>#N/A</v>
      </c>
      <c r="G30" s="54"/>
    </row>
    <row r="31" spans="5:7" x14ac:dyDescent="0.25">
      <c r="E31" s="12" t="s">
        <v>54</v>
      </c>
      <c r="F31" s="53" t="e">
        <f>November!V11</f>
        <v>#N/A</v>
      </c>
      <c r="G31" s="54"/>
    </row>
    <row r="32" spans="5:7" ht="15.75" thickBot="1" x14ac:dyDescent="0.3">
      <c r="E32" s="13" t="s">
        <v>55</v>
      </c>
      <c r="F32" s="55" t="e">
        <f>December!V11</f>
        <v>#N/A</v>
      </c>
      <c r="G32" s="56"/>
    </row>
  </sheetData>
  <mergeCells count="30">
    <mergeCell ref="F31:G31"/>
    <mergeCell ref="F32:G32"/>
    <mergeCell ref="B2:C4"/>
    <mergeCell ref="F25:G25"/>
    <mergeCell ref="F26:G26"/>
    <mergeCell ref="F27:G27"/>
    <mergeCell ref="F28:G28"/>
    <mergeCell ref="F29:G29"/>
    <mergeCell ref="F30:G30"/>
    <mergeCell ref="B9:C10"/>
    <mergeCell ref="E19:G20"/>
    <mergeCell ref="F21:G21"/>
    <mergeCell ref="F22:G22"/>
    <mergeCell ref="F23:G23"/>
    <mergeCell ref="F24:G24"/>
    <mergeCell ref="B1:C1"/>
    <mergeCell ref="E2:G4"/>
    <mergeCell ref="I1:P1"/>
    <mergeCell ref="F16:G16"/>
    <mergeCell ref="F5:G5"/>
    <mergeCell ref="F6:G6"/>
    <mergeCell ref="F7:G7"/>
    <mergeCell ref="F8:G8"/>
    <mergeCell ref="F9:G9"/>
    <mergeCell ref="F10:G10"/>
    <mergeCell ref="F11:G11"/>
    <mergeCell ref="F12:G12"/>
    <mergeCell ref="F13:G13"/>
    <mergeCell ref="F14:G14"/>
    <mergeCell ref="F15:G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DC23B7-5B5A-4E37-855D-7ACB45BF4FD5}">
  <ds:schemaRefs>
    <ds:schemaRef ds:uri="http://schemas.microsoft.com/sharepoint/v3/contenttype/forms"/>
  </ds:schemaRefs>
</ds:datastoreItem>
</file>

<file path=customXml/itemProps2.xml><?xml version="1.0" encoding="utf-8"?>
<ds:datastoreItem xmlns:ds="http://schemas.openxmlformats.org/officeDocument/2006/customXml" ds:itemID="{BF0D9522-9060-4AC8-A74F-313892C0DB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AB3CF33-F609-43E6-ABE0-9CD07674AF3F}">
  <ds:schemaRefs>
    <ds:schemaRef ds:uri="http://www.w3.org/XML/1998/namespace"/>
    <ds:schemaRef ds:uri="http://schemas.microsoft.com/office/2006/documentManagement/types"/>
    <ds:schemaRef ds:uri="http://purl.org/dc/elements/1.1/"/>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Directions</vt:lpstr>
      <vt:lpstr>January </vt:lpstr>
      <vt:lpstr>February</vt:lpstr>
      <vt:lpstr>March</vt:lpstr>
      <vt:lpstr>April</vt:lpstr>
      <vt:lpstr>May</vt:lpstr>
      <vt:lpstr>June</vt:lpstr>
      <vt:lpstr>July</vt:lpstr>
      <vt:lpstr>August</vt:lpstr>
      <vt:lpstr>September</vt:lpstr>
      <vt:lpstr>October</vt:lpstr>
      <vt:lpstr>November</vt:lpstr>
      <vt:lpstr>December</vt:lpstr>
      <vt:lpstr>YTD Missed Tx</vt:lpstr>
      <vt:lpstr>YTD Shortened Tx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 Chaine (Wilson)</dc:creator>
  <cp:keywords/>
  <dc:description/>
  <cp:lastModifiedBy>Jeff Francis</cp:lastModifiedBy>
  <cp:revision/>
  <dcterms:created xsi:type="dcterms:W3CDTF">2025-01-28T19:35:35Z</dcterms:created>
  <dcterms:modified xsi:type="dcterms:W3CDTF">2025-03-19T15:54:00Z</dcterms:modified>
  <cp:category/>
  <cp:contentStatus/>
</cp:coreProperties>
</file>